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0515"/>
  <workbookPr codeName="ThisWorkbook" autoCompressPictures="0"/>
  <bookViews>
    <workbookView xWindow="0" yWindow="0" windowWidth="25600" windowHeight="14380" activeTab="3"/>
  </bookViews>
  <sheets>
    <sheet name="REGISTRERING 2013" sheetId="24" r:id="rId1"/>
    <sheet name="Alla raser 2013" sheetId="22" r:id="rId2"/>
    <sheet name="Per RASGRUPP 2013" sheetId="29" r:id="rId3"/>
    <sheet name="TOP 20   2013" sheetId="4" r:id="rId4"/>
    <sheet name="Största ÖKNING 2013  (%) " sheetId="6" r:id="rId5"/>
    <sheet name="Största MINSKNING  2013  (%)" sheetId="5" r:id="rId6"/>
  </sheets>
  <definedNames>
    <definedName name="solver_opt" localSheetId="0" hidden="1">'REGISTRERING 2013'!$A$2</definedName>
    <definedName name="_xlnm.Print_Titles" localSheetId="1">'Alla raser 2013'!$1:$1</definedName>
    <definedName name="_xlnm.Print_Titles" localSheetId="2">'Per RASGRUPP 2013'!$1:$1</definedName>
    <definedName name="_xlnm.Print_Titles" localSheetId="5">'Största MINSKNING  2013  (%)'!$1:$1</definedName>
    <definedName name="_xlnm.Print_Titles" localSheetId="4">'Största ÖKNING 2013  (%) '!$1:$1</definedName>
    <definedName name="_xlnm.Print_Titles" localSheetId="3">'TOP 20   2013'!$1:$1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" i="6" l="1"/>
  <c r="F2" i="6"/>
  <c r="E3" i="6"/>
  <c r="F3" i="6"/>
  <c r="E4" i="6"/>
  <c r="F4" i="6"/>
  <c r="E5" i="6"/>
  <c r="F5" i="6"/>
  <c r="E6" i="6"/>
  <c r="F6" i="6"/>
  <c r="E7" i="6"/>
  <c r="F7" i="6"/>
  <c r="E8" i="6"/>
  <c r="F8" i="6"/>
  <c r="E9" i="6"/>
  <c r="F9" i="6"/>
  <c r="E10" i="6"/>
  <c r="F10" i="6"/>
  <c r="E11" i="6"/>
  <c r="F11" i="6"/>
  <c r="E12" i="6"/>
  <c r="F12" i="6"/>
  <c r="E13" i="6"/>
  <c r="F13" i="6"/>
  <c r="E14" i="6"/>
  <c r="F14" i="6"/>
  <c r="E15" i="6"/>
  <c r="F15" i="6"/>
  <c r="E16" i="6"/>
  <c r="F16" i="6"/>
  <c r="E17" i="6"/>
  <c r="F17" i="6"/>
  <c r="E18" i="6"/>
  <c r="F18" i="6"/>
  <c r="E19" i="6"/>
  <c r="F19" i="6"/>
  <c r="E20" i="6"/>
  <c r="F20" i="6"/>
  <c r="E21" i="6"/>
  <c r="F21" i="6"/>
  <c r="E21" i="4"/>
  <c r="F21" i="4"/>
  <c r="E20" i="4"/>
  <c r="F20" i="4"/>
  <c r="E19" i="4"/>
  <c r="F19" i="4"/>
  <c r="E18" i="4"/>
  <c r="F18" i="4"/>
  <c r="E17" i="4"/>
  <c r="F17" i="4"/>
  <c r="E16" i="4"/>
  <c r="F16" i="4"/>
  <c r="E15" i="4"/>
  <c r="F15" i="4"/>
  <c r="E14" i="4"/>
  <c r="F14" i="4"/>
  <c r="E13" i="4"/>
  <c r="F13" i="4"/>
  <c r="E12" i="4"/>
  <c r="F12" i="4"/>
  <c r="E11" i="4"/>
  <c r="F11" i="4"/>
  <c r="E10" i="4"/>
  <c r="F10" i="4"/>
  <c r="E9" i="4"/>
  <c r="F9" i="4"/>
  <c r="E8" i="4"/>
  <c r="F8" i="4"/>
  <c r="E7" i="4"/>
  <c r="F7" i="4"/>
  <c r="E6" i="4"/>
  <c r="F6" i="4"/>
  <c r="E5" i="4"/>
  <c r="F5" i="4"/>
  <c r="E4" i="4"/>
  <c r="F4" i="4"/>
  <c r="E3" i="4"/>
  <c r="F3" i="4"/>
  <c r="E2" i="4"/>
  <c r="F2" i="4"/>
  <c r="C67" i="29"/>
  <c r="C6" i="29"/>
  <c r="C123" i="29"/>
  <c r="C8" i="29"/>
  <c r="C161" i="29"/>
  <c r="C9" i="29"/>
  <c r="C174" i="29"/>
  <c r="C10" i="29"/>
  <c r="C229" i="29"/>
  <c r="C11" i="29"/>
  <c r="C271" i="29"/>
  <c r="C12" i="29"/>
  <c r="C300" i="29"/>
  <c r="C13" i="29"/>
  <c r="C323" i="29"/>
  <c r="C14" i="29"/>
  <c r="C359" i="29"/>
  <c r="C15" i="29"/>
  <c r="C375" i="29"/>
  <c r="C16" i="29"/>
  <c r="C17" i="29"/>
  <c r="D67" i="29"/>
  <c r="D6" i="29"/>
  <c r="D123" i="29"/>
  <c r="D8" i="29"/>
  <c r="D161" i="29"/>
  <c r="D9" i="29"/>
  <c r="D174" i="29"/>
  <c r="D10" i="29"/>
  <c r="D229" i="29"/>
  <c r="D11" i="29"/>
  <c r="D271" i="29"/>
  <c r="D12" i="29"/>
  <c r="D300" i="29"/>
  <c r="D13" i="29"/>
  <c r="D323" i="29"/>
  <c r="D14" i="29"/>
  <c r="D359" i="29"/>
  <c r="D15" i="29"/>
  <c r="D375" i="29"/>
  <c r="D16" i="29"/>
  <c r="D17" i="29"/>
  <c r="E17" i="29"/>
  <c r="F17" i="29"/>
  <c r="E16" i="29"/>
  <c r="F16" i="29"/>
  <c r="E15" i="29"/>
  <c r="F15" i="29"/>
  <c r="E14" i="29"/>
  <c r="F14" i="29"/>
  <c r="E13" i="29"/>
  <c r="F13" i="29"/>
  <c r="E12" i="29"/>
  <c r="F12" i="29"/>
  <c r="E11" i="29"/>
  <c r="F11" i="29"/>
  <c r="E10" i="29"/>
  <c r="F10" i="29"/>
  <c r="E9" i="29"/>
  <c r="F9" i="29"/>
  <c r="E8" i="29"/>
  <c r="F8" i="29"/>
  <c r="E6" i="29"/>
  <c r="F6" i="29"/>
  <c r="J6" i="24"/>
  <c r="J8" i="24"/>
  <c r="J10" i="24"/>
  <c r="J12" i="24"/>
  <c r="J14" i="24"/>
  <c r="J16" i="24"/>
  <c r="J18" i="24"/>
  <c r="J20" i="24"/>
  <c r="J22" i="24"/>
  <c r="J24" i="24"/>
  <c r="J26" i="24"/>
  <c r="J28" i="24"/>
  <c r="J32" i="24"/>
  <c r="E21" i="29"/>
  <c r="E22" i="29"/>
  <c r="E23" i="29"/>
  <c r="E24" i="29"/>
  <c r="E25" i="29"/>
  <c r="E26" i="29"/>
  <c r="E27" i="29"/>
  <c r="E28" i="29"/>
  <c r="E29" i="29"/>
  <c r="E30" i="29"/>
  <c r="E31" i="29"/>
  <c r="E32" i="29"/>
  <c r="E33" i="29"/>
  <c r="E34" i="29"/>
  <c r="E35" i="29"/>
  <c r="E36" i="29"/>
  <c r="E37" i="29"/>
  <c r="E38" i="29"/>
  <c r="E39" i="29"/>
  <c r="E40" i="29"/>
  <c r="E41" i="29"/>
  <c r="E42" i="29"/>
  <c r="E43" i="29"/>
  <c r="E44" i="29"/>
  <c r="E45" i="29"/>
  <c r="E46" i="29"/>
  <c r="E47" i="29"/>
  <c r="E48" i="29"/>
  <c r="E49" i="29"/>
  <c r="E50" i="29"/>
  <c r="E51" i="29"/>
  <c r="E52" i="29"/>
  <c r="E53" i="29"/>
  <c r="E54" i="29"/>
  <c r="E55" i="29"/>
  <c r="E56" i="29"/>
  <c r="E57" i="29"/>
  <c r="E58" i="29"/>
  <c r="E59" i="29"/>
  <c r="E60" i="29"/>
  <c r="E61" i="29"/>
  <c r="E62" i="29"/>
  <c r="E63" i="29"/>
  <c r="E64" i="29"/>
  <c r="E65" i="29"/>
  <c r="E66" i="29"/>
  <c r="E67" i="29"/>
  <c r="E70" i="29"/>
  <c r="E71" i="29"/>
  <c r="E72" i="29"/>
  <c r="E73" i="29"/>
  <c r="E74" i="29"/>
  <c r="E75" i="29"/>
  <c r="E76" i="29"/>
  <c r="E77" i="29"/>
  <c r="E78" i="29"/>
  <c r="E79" i="29"/>
  <c r="E80" i="29"/>
  <c r="E81" i="29"/>
  <c r="E82" i="29"/>
  <c r="E83" i="29"/>
  <c r="E84" i="29"/>
  <c r="E85" i="29"/>
  <c r="E86" i="29"/>
  <c r="E87" i="29"/>
  <c r="E88" i="29"/>
  <c r="E89" i="29"/>
  <c r="E90" i="29"/>
  <c r="E91" i="29"/>
  <c r="E92" i="29"/>
  <c r="E93" i="29"/>
  <c r="E94" i="29"/>
  <c r="E95" i="29"/>
  <c r="E96" i="29"/>
  <c r="E97" i="29"/>
  <c r="E98" i="29"/>
  <c r="E99" i="29"/>
  <c r="E100" i="29"/>
  <c r="E101" i="29"/>
  <c r="E102" i="29"/>
  <c r="E103" i="29"/>
  <c r="E104" i="29"/>
  <c r="E105" i="29"/>
  <c r="E106" i="29"/>
  <c r="E107" i="29"/>
  <c r="E108" i="29"/>
  <c r="E109" i="29"/>
  <c r="E110" i="29"/>
  <c r="E111" i="29"/>
  <c r="E112" i="29"/>
  <c r="E113" i="29"/>
  <c r="E114" i="29"/>
  <c r="E115" i="29"/>
  <c r="E116" i="29"/>
  <c r="E117" i="29"/>
  <c r="E118" i="29"/>
  <c r="E119" i="29"/>
  <c r="E120" i="29"/>
  <c r="E121" i="29"/>
  <c r="E122" i="29"/>
  <c r="E123" i="29"/>
  <c r="F123" i="29"/>
  <c r="E126" i="29"/>
  <c r="E127" i="29"/>
  <c r="E128" i="29"/>
  <c r="E129" i="29"/>
  <c r="E130" i="29"/>
  <c r="E131" i="29"/>
  <c r="E132" i="29"/>
  <c r="E133" i="29"/>
  <c r="E134" i="29"/>
  <c r="E135" i="29"/>
  <c r="E136" i="29"/>
  <c r="E137" i="29"/>
  <c r="E138" i="29"/>
  <c r="E139" i="29"/>
  <c r="E140" i="29"/>
  <c r="E141" i="29"/>
  <c r="E142" i="29"/>
  <c r="E143" i="29"/>
  <c r="E144" i="29"/>
  <c r="E145" i="29"/>
  <c r="E146" i="29"/>
  <c r="E147" i="29"/>
  <c r="E148" i="29"/>
  <c r="E149" i="29"/>
  <c r="E150" i="29"/>
  <c r="E151" i="29"/>
  <c r="E152" i="29"/>
  <c r="E153" i="29"/>
  <c r="E154" i="29"/>
  <c r="E155" i="29"/>
  <c r="E156" i="29"/>
  <c r="E157" i="29"/>
  <c r="E158" i="29"/>
  <c r="E159" i="29"/>
  <c r="E160" i="29"/>
  <c r="E161" i="29"/>
  <c r="F161" i="29"/>
  <c r="E164" i="29"/>
  <c r="E165" i="29"/>
  <c r="E166" i="29"/>
  <c r="E167" i="29"/>
  <c r="E168" i="29"/>
  <c r="E169" i="29"/>
  <c r="E170" i="29"/>
  <c r="E171" i="29"/>
  <c r="E172" i="29"/>
  <c r="E173" i="29"/>
  <c r="E174" i="29"/>
  <c r="F174" i="29"/>
  <c r="E177" i="29"/>
  <c r="E178" i="29"/>
  <c r="E179" i="29"/>
  <c r="E180" i="29"/>
  <c r="E181" i="29"/>
  <c r="E182" i="29"/>
  <c r="E183" i="29"/>
  <c r="E184" i="29"/>
  <c r="E185" i="29"/>
  <c r="E186" i="29"/>
  <c r="E187" i="29"/>
  <c r="E188" i="29"/>
  <c r="E189" i="29"/>
  <c r="E190" i="29"/>
  <c r="E191" i="29"/>
  <c r="E192" i="29"/>
  <c r="E193" i="29"/>
  <c r="E194" i="29"/>
  <c r="E195" i="29"/>
  <c r="E196" i="29"/>
  <c r="E197" i="29"/>
  <c r="E198" i="29"/>
  <c r="E199" i="29"/>
  <c r="E200" i="29"/>
  <c r="E201" i="29"/>
  <c r="E202" i="29"/>
  <c r="E203" i="29"/>
  <c r="E204" i="29"/>
  <c r="E205" i="29"/>
  <c r="E206" i="29"/>
  <c r="E207" i="29"/>
  <c r="E208" i="29"/>
  <c r="E209" i="29"/>
  <c r="E210" i="29"/>
  <c r="E211" i="29"/>
  <c r="E212" i="29"/>
  <c r="E213" i="29"/>
  <c r="E214" i="29"/>
  <c r="E215" i="29"/>
  <c r="E216" i="29"/>
  <c r="E217" i="29"/>
  <c r="E218" i="29"/>
  <c r="E219" i="29"/>
  <c r="E220" i="29"/>
  <c r="E221" i="29"/>
  <c r="E222" i="29"/>
  <c r="E223" i="29"/>
  <c r="E224" i="29"/>
  <c r="E225" i="29"/>
  <c r="E226" i="29"/>
  <c r="E227" i="29"/>
  <c r="E228" i="29"/>
  <c r="E229" i="29"/>
  <c r="F229" i="29"/>
  <c r="E232" i="29"/>
  <c r="E233" i="29"/>
  <c r="E234" i="29"/>
  <c r="E235" i="29"/>
  <c r="E236" i="29"/>
  <c r="E237" i="29"/>
  <c r="E238" i="29"/>
  <c r="E239" i="29"/>
  <c r="E240" i="29"/>
  <c r="E241" i="29"/>
  <c r="E242" i="29"/>
  <c r="E243" i="29"/>
  <c r="E244" i="29"/>
  <c r="E245" i="29"/>
  <c r="E246" i="29"/>
  <c r="E247" i="29"/>
  <c r="E248" i="29"/>
  <c r="E249" i="29"/>
  <c r="E250" i="29"/>
  <c r="E251" i="29"/>
  <c r="E252" i="29"/>
  <c r="E253" i="29"/>
  <c r="E254" i="29"/>
  <c r="E255" i="29"/>
  <c r="E256" i="29"/>
  <c r="E257" i="29"/>
  <c r="E258" i="29"/>
  <c r="E259" i="29"/>
  <c r="E260" i="29"/>
  <c r="E261" i="29"/>
  <c r="E262" i="29"/>
  <c r="E263" i="29"/>
  <c r="E264" i="29"/>
  <c r="E265" i="29"/>
  <c r="E266" i="29"/>
  <c r="E267" i="29"/>
  <c r="E268" i="29"/>
  <c r="E269" i="29"/>
  <c r="E270" i="29"/>
  <c r="E271" i="29"/>
  <c r="F271" i="29"/>
  <c r="E274" i="29"/>
  <c r="E275" i="29"/>
  <c r="E276" i="29"/>
  <c r="E277" i="29"/>
  <c r="E278" i="29"/>
  <c r="E279" i="29"/>
  <c r="E280" i="29"/>
  <c r="E281" i="29"/>
  <c r="E282" i="29"/>
  <c r="E283" i="29"/>
  <c r="E284" i="29"/>
  <c r="E285" i="29"/>
  <c r="E286" i="29"/>
  <c r="E287" i="29"/>
  <c r="E288" i="29"/>
  <c r="E289" i="29"/>
  <c r="E290" i="29"/>
  <c r="E291" i="29"/>
  <c r="E292" i="29"/>
  <c r="E293" i="29"/>
  <c r="E294" i="29"/>
  <c r="E295" i="29"/>
  <c r="E296" i="29"/>
  <c r="E297" i="29"/>
  <c r="E298" i="29"/>
  <c r="E299" i="29"/>
  <c r="E300" i="29"/>
  <c r="F300" i="29"/>
  <c r="E303" i="29"/>
  <c r="E304" i="29"/>
  <c r="E305" i="29"/>
  <c r="E306" i="29"/>
  <c r="E307" i="29"/>
  <c r="E308" i="29"/>
  <c r="E309" i="29"/>
  <c r="E310" i="29"/>
  <c r="E311" i="29"/>
  <c r="E312" i="29"/>
  <c r="E313" i="29"/>
  <c r="E314" i="29"/>
  <c r="E315" i="29"/>
  <c r="E316" i="29"/>
  <c r="E317" i="29"/>
  <c r="E318" i="29"/>
  <c r="E319" i="29"/>
  <c r="E320" i="29"/>
  <c r="E321" i="29"/>
  <c r="E322" i="29"/>
  <c r="E323" i="29"/>
  <c r="F323" i="29"/>
  <c r="E326" i="29"/>
  <c r="E327" i="29"/>
  <c r="E328" i="29"/>
  <c r="E329" i="29"/>
  <c r="E330" i="29"/>
  <c r="E331" i="29"/>
  <c r="E332" i="29"/>
  <c r="E333" i="29"/>
  <c r="E334" i="29"/>
  <c r="E335" i="29"/>
  <c r="E336" i="29"/>
  <c r="E337" i="29"/>
  <c r="E338" i="29"/>
  <c r="E339" i="29"/>
  <c r="E340" i="29"/>
  <c r="E341" i="29"/>
  <c r="E342" i="29"/>
  <c r="E343" i="29"/>
  <c r="E344" i="29"/>
  <c r="E345" i="29"/>
  <c r="E346" i="29"/>
  <c r="E347" i="29"/>
  <c r="E348" i="29"/>
  <c r="E349" i="29"/>
  <c r="E350" i="29"/>
  <c r="E351" i="29"/>
  <c r="E352" i="29"/>
  <c r="E353" i="29"/>
  <c r="E354" i="29"/>
  <c r="E355" i="29"/>
  <c r="E356" i="29"/>
  <c r="E357" i="29"/>
  <c r="E358" i="29"/>
  <c r="E359" i="29"/>
  <c r="F359" i="29"/>
  <c r="E362" i="29"/>
  <c r="E363" i="29"/>
  <c r="E364" i="29"/>
  <c r="E365" i="29"/>
  <c r="E366" i="29"/>
  <c r="E367" i="29"/>
  <c r="E368" i="29"/>
  <c r="E369" i="29"/>
  <c r="E370" i="29"/>
  <c r="E371" i="29"/>
  <c r="E372" i="29"/>
  <c r="E373" i="29"/>
  <c r="E374" i="29"/>
  <c r="E375" i="29"/>
  <c r="F212" i="29"/>
  <c r="F103" i="29"/>
  <c r="F157" i="29"/>
  <c r="F211" i="29"/>
  <c r="F210" i="29"/>
  <c r="F209" i="29"/>
  <c r="F65" i="29"/>
  <c r="F374" i="29"/>
  <c r="F156" i="29"/>
  <c r="F155" i="29"/>
  <c r="F321" i="29"/>
  <c r="F62" i="29"/>
  <c r="F61" i="29"/>
  <c r="F299" i="29"/>
  <c r="F298" i="29"/>
  <c r="F320" i="29"/>
  <c r="F297" i="29"/>
  <c r="F296" i="29"/>
  <c r="F206" i="29"/>
  <c r="F205" i="29"/>
  <c r="F58" i="29"/>
  <c r="F154" i="29"/>
  <c r="F117" i="29"/>
  <c r="F353" i="29"/>
  <c r="F352" i="29"/>
  <c r="F116" i="29"/>
  <c r="F203" i="29"/>
  <c r="F227" i="29"/>
  <c r="F158" i="29"/>
  <c r="F173" i="29"/>
  <c r="F170" i="29"/>
  <c r="F167" i="29"/>
  <c r="F172" i="29"/>
  <c r="F169" i="29"/>
  <c r="F166" i="29"/>
  <c r="F171" i="29"/>
  <c r="F168" i="29"/>
  <c r="F165" i="29"/>
  <c r="F202" i="29"/>
  <c r="F201" i="29"/>
  <c r="F295" i="29"/>
  <c r="F137" i="29"/>
  <c r="F153" i="29"/>
  <c r="F293" i="29"/>
  <c r="F114" i="29"/>
  <c r="F292" i="29"/>
  <c r="F264" i="29"/>
  <c r="F136" i="29"/>
  <c r="F263" i="29"/>
  <c r="F60" i="29"/>
  <c r="F373" i="29"/>
  <c r="F151" i="29"/>
  <c r="F150" i="29"/>
  <c r="F372" i="29"/>
  <c r="F149" i="29"/>
  <c r="F200" i="29"/>
  <c r="F350" i="29"/>
  <c r="F199" i="29"/>
  <c r="F59" i="29"/>
  <c r="F113" i="29"/>
  <c r="F148" i="29"/>
  <c r="F262" i="29"/>
  <c r="F261" i="29"/>
  <c r="F100" i="29"/>
  <c r="F99" i="29"/>
  <c r="F57" i="29"/>
  <c r="F260" i="29"/>
  <c r="F56" i="29"/>
  <c r="F112" i="29"/>
  <c r="F111" i="29"/>
  <c r="F198" i="29"/>
  <c r="F371" i="29"/>
  <c r="F197" i="29"/>
  <c r="F115" i="29"/>
  <c r="F355" i="29"/>
  <c r="F357" i="29"/>
  <c r="F258" i="29"/>
  <c r="F110" i="29"/>
  <c r="F109" i="29"/>
  <c r="F108" i="29"/>
  <c r="F266" i="29"/>
  <c r="F106" i="29"/>
  <c r="F105" i="29"/>
  <c r="F53" i="29"/>
  <c r="F52" i="29"/>
  <c r="F354" i="29"/>
  <c r="F351" i="29"/>
  <c r="F344" i="29"/>
  <c r="F334" i="29"/>
  <c r="F356" i="29"/>
  <c r="F318" i="29"/>
  <c r="F256" i="29"/>
  <c r="F207" i="29"/>
  <c r="F51" i="29"/>
  <c r="F290" i="29"/>
  <c r="F224" i="29"/>
  <c r="F222" i="29"/>
  <c r="F220" i="29"/>
  <c r="F268" i="29"/>
  <c r="F98" i="29"/>
  <c r="F349" i="29"/>
  <c r="F348" i="29"/>
  <c r="F254" i="29"/>
  <c r="F216" i="29"/>
  <c r="F215" i="29"/>
  <c r="F104" i="29"/>
  <c r="F317" i="29"/>
  <c r="F289" i="29"/>
  <c r="F347" i="29"/>
  <c r="F147" i="29"/>
  <c r="F346" i="29"/>
  <c r="F50" i="29"/>
  <c r="F316" i="29"/>
  <c r="F146" i="29"/>
  <c r="F196" i="29"/>
  <c r="F195" i="29"/>
  <c r="F194" i="29"/>
  <c r="F193" i="29"/>
  <c r="F192" i="29"/>
  <c r="F145" i="29"/>
  <c r="F102" i="29"/>
  <c r="F314" i="29"/>
  <c r="F49" i="29"/>
  <c r="F345" i="29"/>
  <c r="F143" i="29"/>
  <c r="F214" i="29"/>
  <c r="F225" i="29"/>
  <c r="F101" i="29"/>
  <c r="F97" i="29"/>
  <c r="F96" i="29"/>
  <c r="F48" i="29"/>
  <c r="F142" i="29"/>
  <c r="F343" i="29"/>
  <c r="F370" i="29"/>
  <c r="F342" i="29"/>
  <c r="F288" i="29"/>
  <c r="F341" i="29"/>
  <c r="F95" i="29"/>
  <c r="F191" i="29"/>
  <c r="F94" i="29"/>
  <c r="F47" i="29"/>
  <c r="F141" i="29"/>
  <c r="F322" i="29"/>
  <c r="F315" i="29"/>
  <c r="F46" i="29"/>
  <c r="F340" i="29"/>
  <c r="F286" i="29"/>
  <c r="F287" i="29"/>
  <c r="F339" i="29"/>
  <c r="F140" i="29"/>
  <c r="F204" i="29"/>
  <c r="F93" i="29"/>
  <c r="F190" i="29"/>
  <c r="F189" i="29"/>
  <c r="F188" i="29"/>
  <c r="F338" i="29"/>
  <c r="F160" i="29"/>
  <c r="F369" i="29"/>
  <c r="F187" i="29"/>
  <c r="F313" i="29"/>
  <c r="F368" i="29"/>
  <c r="F139" i="29"/>
  <c r="F285" i="29"/>
  <c r="F284" i="29"/>
  <c r="F152" i="29"/>
  <c r="F138" i="29"/>
  <c r="F228" i="29"/>
  <c r="F92" i="29"/>
  <c r="F40" i="29"/>
  <c r="F251" i="29"/>
  <c r="F250" i="29"/>
  <c r="F186" i="29"/>
  <c r="F91" i="29"/>
  <c r="F294" i="29"/>
  <c r="F249" i="29"/>
  <c r="F248" i="29"/>
  <c r="F337" i="29"/>
  <c r="F336" i="29"/>
  <c r="F367" i="29"/>
  <c r="F90" i="29"/>
  <c r="F247" i="29"/>
  <c r="F246" i="29"/>
  <c r="F39" i="29"/>
  <c r="F282" i="29"/>
  <c r="F267" i="29"/>
  <c r="F312" i="29"/>
  <c r="F281" i="29"/>
  <c r="F366" i="29"/>
  <c r="F335" i="29"/>
  <c r="F311" i="29"/>
  <c r="F245" i="29"/>
  <c r="F185" i="29"/>
  <c r="F184" i="29"/>
  <c r="F310" i="29"/>
  <c r="F218" i="29"/>
  <c r="F183" i="29"/>
  <c r="F135" i="29"/>
  <c r="F309" i="29"/>
  <c r="F279" i="29"/>
  <c r="F86" i="29"/>
  <c r="F85" i="29"/>
  <c r="F84" i="29"/>
  <c r="F83" i="29"/>
  <c r="F82" i="29"/>
  <c r="F81" i="29"/>
  <c r="F243" i="29"/>
  <c r="F242" i="29"/>
  <c r="F278" i="29"/>
  <c r="F74" i="29"/>
  <c r="F121" i="29"/>
  <c r="F80" i="29"/>
  <c r="F79" i="29"/>
  <c r="F78" i="29"/>
  <c r="F134" i="29"/>
  <c r="F265" i="29"/>
  <c r="F308" i="29"/>
  <c r="F333" i="29"/>
  <c r="F38" i="29"/>
  <c r="F37" i="29"/>
  <c r="F307" i="29"/>
  <c r="F306" i="29"/>
  <c r="F182" i="29"/>
  <c r="F181" i="29"/>
  <c r="F66" i="29"/>
  <c r="F358" i="29"/>
  <c r="F332" i="29"/>
  <c r="F331" i="29"/>
  <c r="F305" i="29"/>
  <c r="F133" i="29"/>
  <c r="F36" i="29"/>
  <c r="F330" i="29"/>
  <c r="F120" i="29"/>
  <c r="F180" i="29"/>
  <c r="F132" i="29"/>
  <c r="F131" i="29"/>
  <c r="F77" i="29"/>
  <c r="F76" i="29"/>
  <c r="F34" i="29"/>
  <c r="F276" i="29"/>
  <c r="F274" i="29"/>
  <c r="F75" i="29"/>
  <c r="F33" i="29"/>
  <c r="F329" i="29"/>
  <c r="F364" i="29"/>
  <c r="F130" i="29"/>
  <c r="F32" i="29"/>
  <c r="F328" i="29"/>
  <c r="F269" i="29"/>
  <c r="F244" i="29"/>
  <c r="F239" i="29"/>
  <c r="F327" i="29"/>
  <c r="F326" i="29"/>
  <c r="F73" i="29"/>
  <c r="F31" i="29"/>
  <c r="F54" i="29"/>
  <c r="F55" i="29"/>
  <c r="F29" i="29"/>
  <c r="F28" i="29"/>
  <c r="F27" i="29"/>
  <c r="F26" i="29"/>
  <c r="F129" i="29"/>
  <c r="F25" i="29"/>
  <c r="F24" i="29"/>
  <c r="F238" i="29"/>
  <c r="F237" i="29"/>
  <c r="F236" i="29"/>
  <c r="F235" i="29"/>
  <c r="F234" i="29"/>
  <c r="F179" i="29"/>
  <c r="F304" i="29"/>
  <c r="F363" i="29"/>
  <c r="F128" i="29"/>
  <c r="F64" i="29"/>
  <c r="F21" i="29"/>
  <c r="F23" i="29"/>
  <c r="F22" i="29"/>
  <c r="F303" i="29"/>
  <c r="F127" i="29"/>
  <c r="F233" i="29"/>
  <c r="F226" i="29"/>
  <c r="F232" i="29"/>
  <c r="F178" i="29"/>
  <c r="F177" i="29"/>
  <c r="F126" i="29"/>
  <c r="F362" i="29"/>
  <c r="F70" i="29"/>
  <c r="D3" i="22"/>
  <c r="E23" i="22"/>
  <c r="F23" i="22"/>
  <c r="E51" i="22"/>
  <c r="F51" i="22"/>
  <c r="E72" i="22"/>
  <c r="E119" i="22"/>
  <c r="F119" i="22"/>
  <c r="E128" i="22"/>
  <c r="F128" i="22"/>
  <c r="E151" i="22"/>
  <c r="F151" i="22"/>
  <c r="E154" i="22"/>
  <c r="F154" i="22"/>
  <c r="E181" i="22"/>
  <c r="F181" i="22"/>
  <c r="E253" i="22"/>
  <c r="F253" i="22"/>
  <c r="E273" i="22"/>
  <c r="F273" i="22"/>
  <c r="E276" i="22"/>
  <c r="F276" i="22"/>
  <c r="E324" i="22"/>
  <c r="F324" i="22"/>
  <c r="E20" i="22"/>
  <c r="F20" i="22"/>
  <c r="E18" i="22"/>
  <c r="F18" i="22"/>
  <c r="E19" i="22"/>
  <c r="F19" i="22"/>
  <c r="E31" i="22"/>
  <c r="F31" i="22"/>
  <c r="E32" i="22"/>
  <c r="F32" i="22"/>
  <c r="E34" i="22"/>
  <c r="F34" i="22"/>
  <c r="E35" i="22"/>
  <c r="F35" i="22"/>
  <c r="E36" i="22"/>
  <c r="F36" i="22"/>
  <c r="E37" i="22"/>
  <c r="F37" i="22"/>
  <c r="E38" i="22"/>
  <c r="E41" i="22"/>
  <c r="F41" i="22"/>
  <c r="E49" i="22"/>
  <c r="F49" i="22"/>
  <c r="E54" i="22"/>
  <c r="F54" i="22"/>
  <c r="E59" i="22"/>
  <c r="F59" i="22"/>
  <c r="E67" i="22"/>
  <c r="E69" i="22"/>
  <c r="F69" i="22"/>
  <c r="E84" i="22"/>
  <c r="F84" i="22"/>
  <c r="E85" i="22"/>
  <c r="F85" i="22"/>
  <c r="E124" i="22"/>
  <c r="F124" i="22"/>
  <c r="E139" i="22"/>
  <c r="F139" i="22"/>
  <c r="E140" i="22"/>
  <c r="E141" i="22"/>
  <c r="E143" i="22"/>
  <c r="E158" i="22"/>
  <c r="E166" i="22"/>
  <c r="E170" i="22"/>
  <c r="F170" i="22"/>
  <c r="E174" i="22"/>
  <c r="F174" i="22"/>
  <c r="E184" i="22"/>
  <c r="F184" i="22"/>
  <c r="E193" i="22"/>
  <c r="F193" i="22"/>
  <c r="E205" i="22"/>
  <c r="F205" i="22"/>
  <c r="E229" i="22"/>
  <c r="F229" i="22"/>
  <c r="E239" i="22"/>
  <c r="F239" i="22"/>
  <c r="E240" i="22"/>
  <c r="F240" i="22"/>
  <c r="E40" i="22"/>
  <c r="F40" i="22"/>
  <c r="E39" i="22"/>
  <c r="F39" i="22"/>
  <c r="E258" i="22"/>
  <c r="F258" i="22"/>
  <c r="E261" i="22"/>
  <c r="F261" i="22"/>
  <c r="E310" i="22"/>
  <c r="F310" i="22"/>
  <c r="E268" i="22"/>
  <c r="F268" i="22"/>
  <c r="E277" i="22"/>
  <c r="F277" i="22"/>
  <c r="E319" i="22"/>
  <c r="F319" i="22"/>
  <c r="E320" i="22"/>
  <c r="F320" i="22"/>
  <c r="E80" i="22"/>
  <c r="E21" i="22"/>
  <c r="F21" i="22"/>
  <c r="E325" i="22"/>
  <c r="F325" i="22"/>
  <c r="E77" i="22"/>
  <c r="F77" i="22"/>
  <c r="E5" i="22"/>
  <c r="F5" i="22"/>
  <c r="E15" i="22"/>
  <c r="E17" i="22"/>
  <c r="E42" i="22"/>
  <c r="F42" i="22"/>
  <c r="E95" i="22"/>
  <c r="F95" i="22"/>
  <c r="E55" i="22"/>
  <c r="F55" i="22"/>
  <c r="E60" i="22"/>
  <c r="F60" i="22"/>
  <c r="E61" i="22"/>
  <c r="F61" i="22"/>
  <c r="E90" i="22"/>
  <c r="F90" i="22"/>
  <c r="E92" i="22"/>
  <c r="F92" i="22"/>
  <c r="E93" i="22"/>
  <c r="F93" i="22"/>
  <c r="E99" i="22"/>
  <c r="F99" i="22"/>
  <c r="E100" i="22"/>
  <c r="F100" i="22"/>
  <c r="E101" i="22"/>
  <c r="F101" i="22"/>
  <c r="E102" i="22"/>
  <c r="F102" i="22"/>
  <c r="E103" i="22"/>
  <c r="F103" i="22"/>
  <c r="E104" i="22"/>
  <c r="F104" i="22"/>
  <c r="E108" i="22"/>
  <c r="E66" i="22"/>
  <c r="E113" i="22"/>
  <c r="E127" i="22"/>
  <c r="F127" i="22"/>
  <c r="E135" i="22"/>
  <c r="F135" i="22"/>
  <c r="E142" i="22"/>
  <c r="F142" i="22"/>
  <c r="E161" i="22"/>
  <c r="F161" i="22"/>
  <c r="E175" i="22"/>
  <c r="F175" i="22"/>
  <c r="E177" i="22"/>
  <c r="F177" i="22"/>
  <c r="E185" i="22"/>
  <c r="F185" i="22"/>
  <c r="E186" i="22"/>
  <c r="F186" i="22"/>
  <c r="E220" i="22"/>
  <c r="F220" i="22"/>
  <c r="E262" i="22"/>
  <c r="F262" i="22"/>
  <c r="E263" i="22"/>
  <c r="F263" i="22"/>
  <c r="E187" i="22"/>
  <c r="F187" i="22"/>
  <c r="E195" i="22"/>
  <c r="F195" i="22"/>
  <c r="E330" i="22"/>
  <c r="F330" i="22"/>
  <c r="E212" i="22"/>
  <c r="F212" i="22"/>
  <c r="E241" i="22"/>
  <c r="F241" i="22"/>
  <c r="E242" i="22"/>
  <c r="F242" i="22"/>
  <c r="E243" i="22"/>
  <c r="E245" i="22"/>
  <c r="F245" i="22"/>
  <c r="E246" i="22"/>
  <c r="F246" i="22"/>
  <c r="E247" i="22"/>
  <c r="F247" i="22"/>
  <c r="E255" i="22"/>
  <c r="F255" i="22"/>
  <c r="E256" i="22"/>
  <c r="F256" i="22"/>
  <c r="E267" i="22"/>
  <c r="F267" i="22"/>
  <c r="E283" i="22"/>
  <c r="F283" i="22"/>
  <c r="E251" i="22"/>
  <c r="F251" i="22"/>
  <c r="E305" i="22"/>
  <c r="F305" i="22"/>
  <c r="E308" i="22"/>
  <c r="F308" i="22"/>
  <c r="E168" i="22"/>
  <c r="E257" i="22"/>
  <c r="E65" i="22"/>
  <c r="F65" i="22"/>
  <c r="E94" i="22"/>
  <c r="F94" i="22"/>
  <c r="E79" i="22"/>
  <c r="E7" i="22"/>
  <c r="F7" i="22"/>
  <c r="E13" i="22"/>
  <c r="F13" i="22"/>
  <c r="E22" i="22"/>
  <c r="F22" i="22"/>
  <c r="E33" i="22"/>
  <c r="F33" i="22"/>
  <c r="E50" i="22"/>
  <c r="F50" i="22"/>
  <c r="E62" i="22"/>
  <c r="F62" i="22"/>
  <c r="E63" i="22"/>
  <c r="F63" i="22"/>
  <c r="E71" i="22"/>
  <c r="F71" i="22"/>
  <c r="E89" i="22"/>
  <c r="F89" i="22"/>
  <c r="E107" i="22"/>
  <c r="F107" i="22"/>
  <c r="E280" i="22"/>
  <c r="F280" i="22"/>
  <c r="E286" i="22"/>
  <c r="F286" i="22"/>
  <c r="E146" i="22"/>
  <c r="F146" i="22"/>
  <c r="E150" i="22"/>
  <c r="F150" i="22"/>
  <c r="E163" i="22"/>
  <c r="F163" i="22"/>
  <c r="E173" i="22"/>
  <c r="F173" i="22"/>
  <c r="E183" i="22"/>
  <c r="F183" i="22"/>
  <c r="E191" i="22"/>
  <c r="F191" i="22"/>
  <c r="E196" i="22"/>
  <c r="E197" i="22"/>
  <c r="F197" i="22"/>
  <c r="E203" i="22"/>
  <c r="F203" i="22"/>
  <c r="E208" i="22"/>
  <c r="F208" i="22"/>
  <c r="E266" i="22"/>
  <c r="F266" i="22"/>
  <c r="E272" i="22"/>
  <c r="F272" i="22"/>
  <c r="E274" i="22"/>
  <c r="F274" i="22"/>
  <c r="E275" i="22"/>
  <c r="F275" i="22"/>
  <c r="E147" i="22"/>
  <c r="F147" i="22"/>
  <c r="E285" i="22"/>
  <c r="F285" i="22"/>
  <c r="E309" i="22"/>
  <c r="F309" i="22"/>
  <c r="E322" i="22"/>
  <c r="F322" i="22"/>
  <c r="E323" i="22"/>
  <c r="F323" i="22"/>
  <c r="E329" i="22"/>
  <c r="F329" i="22"/>
  <c r="E302" i="22"/>
  <c r="F302" i="22"/>
  <c r="E301" i="22"/>
  <c r="E155" i="22"/>
  <c r="F155" i="22"/>
  <c r="E291" i="22"/>
  <c r="E292" i="22"/>
  <c r="F292" i="22"/>
  <c r="E295" i="22"/>
  <c r="F295" i="22"/>
  <c r="E298" i="22"/>
  <c r="F298" i="22"/>
  <c r="E293" i="22"/>
  <c r="F293" i="22"/>
  <c r="E296" i="22"/>
  <c r="F296" i="22"/>
  <c r="E299" i="22"/>
  <c r="F299" i="22"/>
  <c r="E294" i="22"/>
  <c r="F294" i="22"/>
  <c r="E297" i="22"/>
  <c r="F297" i="22"/>
  <c r="E300" i="22"/>
  <c r="F300" i="22"/>
  <c r="E8" i="22"/>
  <c r="F8" i="22"/>
  <c r="E9" i="22"/>
  <c r="F9" i="22"/>
  <c r="E25" i="22"/>
  <c r="F25" i="22"/>
  <c r="E64" i="22"/>
  <c r="F64" i="22"/>
  <c r="E78" i="22"/>
  <c r="F78" i="22"/>
  <c r="E81" i="22"/>
  <c r="F81" i="22"/>
  <c r="E110" i="22"/>
  <c r="F110" i="22"/>
  <c r="E114" i="22"/>
  <c r="F114" i="22"/>
  <c r="E115" i="22"/>
  <c r="F115" i="22"/>
  <c r="E136" i="22"/>
  <c r="F136" i="22"/>
  <c r="E153" i="22"/>
  <c r="F153" i="22"/>
  <c r="E157" i="22"/>
  <c r="F157" i="22"/>
  <c r="E159" i="22"/>
  <c r="F159" i="22"/>
  <c r="E160" i="22"/>
  <c r="F160" i="22"/>
  <c r="E176" i="22"/>
  <c r="F176" i="22"/>
  <c r="E198" i="22"/>
  <c r="F198" i="22"/>
  <c r="E199" i="22"/>
  <c r="F199" i="22"/>
  <c r="E200" i="22"/>
  <c r="F200" i="22"/>
  <c r="E201" i="22"/>
  <c r="F201" i="22"/>
  <c r="E202" i="22"/>
  <c r="F202" i="22"/>
  <c r="E252" i="22"/>
  <c r="F252" i="22"/>
  <c r="E254" i="22"/>
  <c r="F254" i="22"/>
  <c r="E269" i="22"/>
  <c r="F269" i="22"/>
  <c r="E271" i="22"/>
  <c r="F271" i="22"/>
  <c r="E289" i="22"/>
  <c r="F289" i="22"/>
  <c r="E290" i="22"/>
  <c r="F290" i="22"/>
  <c r="E304" i="22"/>
  <c r="F304" i="22"/>
  <c r="E162" i="22"/>
  <c r="F162" i="22"/>
  <c r="E312" i="22"/>
  <c r="F312" i="22"/>
  <c r="E313" i="22"/>
  <c r="F313" i="22"/>
  <c r="E230" i="22"/>
  <c r="F230" i="22"/>
  <c r="E311" i="22"/>
  <c r="E326" i="22"/>
  <c r="F326" i="22"/>
  <c r="E327" i="22"/>
  <c r="F327" i="22"/>
  <c r="E328" i="22"/>
  <c r="F328" i="22"/>
  <c r="E331" i="22"/>
  <c r="F331" i="22"/>
  <c r="E188" i="22"/>
  <c r="E190" i="22"/>
  <c r="F190" i="22"/>
  <c r="E213" i="22"/>
  <c r="F213" i="22"/>
  <c r="E214" i="22"/>
  <c r="F214" i="22"/>
  <c r="E215" i="22"/>
  <c r="E111" i="22"/>
  <c r="F111" i="22"/>
  <c r="E222" i="22"/>
  <c r="E223" i="22"/>
  <c r="F223" i="22"/>
  <c r="E224" i="22"/>
  <c r="E225" i="22"/>
  <c r="F225" i="22"/>
  <c r="E226" i="22"/>
  <c r="E227" i="22"/>
  <c r="F227" i="22"/>
  <c r="E189" i="22"/>
  <c r="F189" i="22"/>
  <c r="E11" i="22"/>
  <c r="F11" i="22"/>
  <c r="E303" i="22"/>
  <c r="F303" i="22"/>
  <c r="E145" i="22"/>
  <c r="F145" i="22"/>
  <c r="E10" i="22"/>
  <c r="F10" i="22"/>
  <c r="E12" i="22"/>
  <c r="F12" i="22"/>
  <c r="E26" i="22"/>
  <c r="F26" i="22"/>
  <c r="E27" i="22"/>
  <c r="F27" i="22"/>
  <c r="E28" i="22"/>
  <c r="F28" i="22"/>
  <c r="E29" i="22"/>
  <c r="F29" i="22"/>
  <c r="E30" i="22"/>
  <c r="F30" i="22"/>
  <c r="E45" i="22"/>
  <c r="F45" i="22"/>
  <c r="E52" i="22"/>
  <c r="E91" i="22"/>
  <c r="E97" i="22"/>
  <c r="F97" i="22"/>
  <c r="E98" i="22"/>
  <c r="F98" i="22"/>
  <c r="E46" i="22"/>
  <c r="F46" i="22"/>
  <c r="E116" i="22"/>
  <c r="F116" i="22"/>
  <c r="E125" i="22"/>
  <c r="F125" i="22"/>
  <c r="E126" i="22"/>
  <c r="F126" i="22"/>
  <c r="E132" i="22"/>
  <c r="F132" i="22"/>
  <c r="E133" i="22"/>
  <c r="F133" i="22"/>
  <c r="E137" i="22"/>
  <c r="F137" i="22"/>
  <c r="E138" i="22"/>
  <c r="F138" i="22"/>
  <c r="E144" i="22"/>
  <c r="E206" i="22"/>
  <c r="E216" i="22"/>
  <c r="F216" i="22"/>
  <c r="E217" i="22"/>
  <c r="E231" i="22"/>
  <c r="F231" i="22"/>
  <c r="E233" i="22"/>
  <c r="E248" i="22"/>
  <c r="F248" i="22"/>
  <c r="E16" i="22"/>
  <c r="E260" i="22"/>
  <c r="F260" i="22"/>
  <c r="E264" i="22"/>
  <c r="F264" i="22"/>
  <c r="E265" i="22"/>
  <c r="F265" i="22"/>
  <c r="E279" i="22"/>
  <c r="F279" i="22"/>
  <c r="E281" i="22"/>
  <c r="F281" i="22"/>
  <c r="E88" i="22"/>
  <c r="F88" i="22"/>
  <c r="E244" i="22"/>
  <c r="F244" i="22"/>
  <c r="E122" i="22"/>
  <c r="F122" i="22"/>
  <c r="E221" i="22"/>
  <c r="F221" i="22"/>
  <c r="E47" i="22"/>
  <c r="F47" i="22"/>
  <c r="E259" i="22"/>
  <c r="E56" i="22"/>
  <c r="F56" i="22"/>
  <c r="E57" i="22"/>
  <c r="E58" i="22"/>
  <c r="F58" i="22"/>
  <c r="E70" i="22"/>
  <c r="E96" i="22"/>
  <c r="F96" i="22"/>
  <c r="E105" i="22"/>
  <c r="F105" i="22"/>
  <c r="E109" i="22"/>
  <c r="E120" i="22"/>
  <c r="F120" i="22"/>
  <c r="E123" i="22"/>
  <c r="F123" i="22"/>
  <c r="E131" i="22"/>
  <c r="E148" i="22"/>
  <c r="F148" i="22"/>
  <c r="E149" i="22"/>
  <c r="F149" i="22"/>
  <c r="E167" i="22"/>
  <c r="F167" i="22"/>
  <c r="E165" i="22"/>
  <c r="F165" i="22"/>
  <c r="E179" i="22"/>
  <c r="F179" i="22"/>
  <c r="E210" i="22"/>
  <c r="F210" i="22"/>
  <c r="E228" i="22"/>
  <c r="F228" i="22"/>
  <c r="E278" i="22"/>
  <c r="E282" i="22"/>
  <c r="F282" i="22"/>
  <c r="E284" i="22"/>
  <c r="F284" i="22"/>
  <c r="E134" i="22"/>
  <c r="F134" i="22"/>
  <c r="E287" i="22"/>
  <c r="F287" i="22"/>
  <c r="E314" i="22"/>
  <c r="F314" i="22"/>
  <c r="E315" i="22"/>
  <c r="F315" i="22"/>
  <c r="E317" i="22"/>
  <c r="F317" i="22"/>
  <c r="E318" i="22"/>
  <c r="F318" i="22"/>
  <c r="E14" i="22"/>
  <c r="F14" i="22"/>
  <c r="E24" i="22"/>
  <c r="F24" i="22"/>
  <c r="E73" i="22"/>
  <c r="F73" i="22"/>
  <c r="E82" i="22"/>
  <c r="F82" i="22"/>
  <c r="E83" i="22"/>
  <c r="F83" i="22"/>
  <c r="E87" i="22"/>
  <c r="F87" i="22"/>
  <c r="E106" i="22"/>
  <c r="F106" i="22"/>
  <c r="E112" i="22"/>
  <c r="F112" i="22"/>
  <c r="E117" i="22"/>
  <c r="F117" i="22"/>
  <c r="E121" i="22"/>
  <c r="F121" i="22"/>
  <c r="E152" i="22"/>
  <c r="F152" i="22"/>
  <c r="E194" i="22"/>
  <c r="F194" i="22"/>
  <c r="E171" i="22"/>
  <c r="F171" i="22"/>
  <c r="E204" i="22"/>
  <c r="F204" i="22"/>
  <c r="E211" i="22"/>
  <c r="F211" i="22"/>
  <c r="E232" i="22"/>
  <c r="F232" i="22"/>
  <c r="E288" i="22"/>
  <c r="E316" i="22"/>
  <c r="F316" i="22"/>
  <c r="E321" i="22"/>
  <c r="F321" i="22"/>
  <c r="E172" i="22"/>
  <c r="F172" i="22"/>
  <c r="E43" i="22"/>
  <c r="F43" i="22"/>
  <c r="E44" i="22"/>
  <c r="F44" i="22"/>
  <c r="E48" i="22"/>
  <c r="F48" i="22"/>
  <c r="E53" i="22"/>
  <c r="F53" i="22"/>
  <c r="E68" i="22"/>
  <c r="F68" i="22"/>
  <c r="E74" i="22"/>
  <c r="F74" i="22"/>
  <c r="E75" i="22"/>
  <c r="F75" i="22"/>
  <c r="E86" i="22"/>
  <c r="F86" i="22"/>
  <c r="E235" i="22"/>
  <c r="F235" i="22"/>
  <c r="E118" i="22"/>
  <c r="F118" i="22"/>
  <c r="E129" i="22"/>
  <c r="F129" i="22"/>
  <c r="E130" i="22"/>
  <c r="F130" i="22"/>
  <c r="E156" i="22"/>
  <c r="F156" i="22"/>
  <c r="E164" i="22"/>
  <c r="F164" i="22"/>
  <c r="E169" i="22"/>
  <c r="F169" i="22"/>
  <c r="E178" i="22"/>
  <c r="F178" i="22"/>
  <c r="E180" i="22"/>
  <c r="F180" i="22"/>
  <c r="E182" i="22"/>
  <c r="F182" i="22"/>
  <c r="E236" i="22"/>
  <c r="F236" i="22"/>
  <c r="E192" i="22"/>
  <c r="F192" i="22"/>
  <c r="E207" i="22"/>
  <c r="F207" i="22"/>
  <c r="E209" i="22"/>
  <c r="F209" i="22"/>
  <c r="E218" i="22"/>
  <c r="F218" i="22"/>
  <c r="E219" i="22"/>
  <c r="F219" i="22"/>
  <c r="E270" i="22"/>
  <c r="F270" i="22"/>
  <c r="E237" i="22"/>
  <c r="F237" i="22"/>
  <c r="E306" i="22"/>
  <c r="F306" i="22"/>
  <c r="E307" i="22"/>
  <c r="F307" i="22"/>
  <c r="E238" i="22"/>
  <c r="F238" i="22"/>
  <c r="E250" i="22"/>
  <c r="F250" i="22"/>
  <c r="E234" i="22"/>
  <c r="F234" i="22"/>
  <c r="E249" i="22"/>
  <c r="F249" i="22"/>
  <c r="E76" i="22"/>
  <c r="F76" i="22"/>
  <c r="E6" i="22"/>
  <c r="F6" i="22"/>
  <c r="C3" i="22"/>
  <c r="K28" i="24"/>
  <c r="K6" i="24"/>
  <c r="F6" i="24"/>
  <c r="K8" i="24"/>
  <c r="F8" i="24"/>
  <c r="K10" i="24"/>
  <c r="F10" i="24"/>
  <c r="K12" i="24"/>
  <c r="F12" i="24"/>
  <c r="K14" i="24"/>
  <c r="F14" i="24"/>
  <c r="K16" i="24"/>
  <c r="F16" i="24"/>
  <c r="K18" i="24"/>
  <c r="F18" i="24"/>
  <c r="K20" i="24"/>
  <c r="F20" i="24"/>
  <c r="K22" i="24"/>
  <c r="F22" i="24"/>
  <c r="K24" i="24"/>
  <c r="F24" i="24"/>
  <c r="K26" i="24"/>
  <c r="F26" i="24"/>
  <c r="F28" i="24"/>
  <c r="F32" i="24"/>
  <c r="L26" i="24"/>
  <c r="M26" i="24"/>
  <c r="L24" i="24"/>
  <c r="M24" i="24"/>
  <c r="I6" i="24"/>
  <c r="I8" i="24"/>
  <c r="I10" i="24"/>
  <c r="I12" i="24"/>
  <c r="I14" i="24"/>
  <c r="I16" i="24"/>
  <c r="I18" i="24"/>
  <c r="I20" i="24"/>
  <c r="I22" i="24"/>
  <c r="I24" i="24"/>
  <c r="I26" i="24"/>
  <c r="I28" i="24"/>
  <c r="I30" i="24"/>
  <c r="I32" i="24"/>
  <c r="H6" i="24"/>
  <c r="H8" i="24"/>
  <c r="H10" i="24"/>
  <c r="H12" i="24"/>
  <c r="H14" i="24"/>
  <c r="H16" i="24"/>
  <c r="H18" i="24"/>
  <c r="H20" i="24"/>
  <c r="H22" i="24"/>
  <c r="H24" i="24"/>
  <c r="H26" i="24"/>
  <c r="H28" i="24"/>
  <c r="H30" i="24"/>
  <c r="H32" i="24"/>
  <c r="G6" i="24"/>
  <c r="G8" i="24"/>
  <c r="G10" i="24"/>
  <c r="G12" i="24"/>
  <c r="G14" i="24"/>
  <c r="G16" i="24"/>
  <c r="G18" i="24"/>
  <c r="G20" i="24"/>
  <c r="G22" i="24"/>
  <c r="G24" i="24"/>
  <c r="G26" i="24"/>
  <c r="B28" i="24"/>
  <c r="G28" i="24"/>
  <c r="G30" i="24"/>
  <c r="G32" i="24"/>
  <c r="B32" i="24"/>
  <c r="C32" i="24"/>
  <c r="D32" i="24"/>
  <c r="E32" i="24"/>
  <c r="L22" i="24"/>
  <c r="M22" i="24"/>
  <c r="L20" i="24"/>
  <c r="M20" i="24"/>
  <c r="L18" i="24"/>
  <c r="M18" i="24"/>
  <c r="L14" i="24"/>
  <c r="M14" i="24"/>
  <c r="L12" i="24"/>
  <c r="M12" i="24"/>
  <c r="L10" i="24"/>
  <c r="M10" i="24"/>
  <c r="L8" i="24"/>
  <c r="M8" i="24"/>
  <c r="L6" i="24"/>
  <c r="M6" i="24"/>
  <c r="F375" i="29"/>
  <c r="E3" i="22"/>
  <c r="F3" i="22"/>
  <c r="L28" i="24"/>
  <c r="M28" i="24"/>
  <c r="K32" i="24"/>
  <c r="L32" i="24"/>
  <c r="M32" i="24"/>
  <c r="L16" i="24"/>
  <c r="M16" i="24"/>
  <c r="C23" i="4"/>
  <c r="D23" i="4"/>
  <c r="E21" i="5"/>
  <c r="F21" i="5"/>
  <c r="E20" i="5"/>
  <c r="F20" i="5"/>
  <c r="E19" i="5"/>
  <c r="F19" i="5"/>
  <c r="E18" i="5"/>
  <c r="F18" i="5"/>
  <c r="E17" i="5"/>
  <c r="F17" i="5"/>
  <c r="E16" i="5"/>
  <c r="F16" i="5"/>
  <c r="E15" i="5"/>
  <c r="F15" i="5"/>
  <c r="E14" i="5"/>
  <c r="F14" i="5"/>
  <c r="E13" i="5"/>
  <c r="F13" i="5"/>
  <c r="E12" i="5"/>
  <c r="F12" i="5"/>
  <c r="E11" i="5"/>
  <c r="F11" i="5"/>
  <c r="E10" i="5"/>
  <c r="F10" i="5"/>
  <c r="E9" i="5"/>
  <c r="F9" i="5"/>
  <c r="E8" i="5"/>
  <c r="F8" i="5"/>
  <c r="E7" i="5"/>
  <c r="F7" i="5"/>
  <c r="E6" i="5"/>
  <c r="F6" i="5"/>
  <c r="E5" i="5"/>
  <c r="F5" i="5"/>
  <c r="E4" i="5"/>
  <c r="F4" i="5"/>
  <c r="E3" i="5"/>
  <c r="F3" i="5"/>
  <c r="E2" i="5"/>
  <c r="F2" i="5"/>
  <c r="G3" i="24"/>
  <c r="C3" i="24"/>
  <c r="H3" i="24"/>
  <c r="C22" i="5"/>
  <c r="E22" i="5"/>
  <c r="E23" i="4"/>
  <c r="F23" i="4"/>
  <c r="C22" i="6"/>
  <c r="D22" i="5"/>
  <c r="D22" i="6"/>
  <c r="D3" i="24"/>
  <c r="I3" i="24"/>
  <c r="F22" i="5"/>
  <c r="E22" i="6"/>
  <c r="F22" i="6"/>
  <c r="E3" i="24"/>
  <c r="J3" i="24"/>
  <c r="F3" i="24"/>
  <c r="K3" i="24"/>
  <c r="C3" i="29"/>
  <c r="F67" i="29"/>
  <c r="D3" i="29"/>
  <c r="E3" i="29"/>
  <c r="F3" i="29"/>
</calcChain>
</file>

<file path=xl/comments1.xml><?xml version="1.0" encoding="utf-8"?>
<comments xmlns="http://schemas.openxmlformats.org/spreadsheetml/2006/main">
  <authors>
    <author>jema</author>
  </authors>
  <commentList>
    <comment ref="K6" authorId="0">
      <text>
        <r>
          <rPr>
            <b/>
            <sz val="9"/>
            <color indexed="81"/>
            <rFont val="Tahoma"/>
            <family val="2"/>
          </rPr>
          <t>-430 avser 2012</t>
        </r>
      </text>
    </comment>
    <comment ref="E14" authorId="0">
      <text>
        <r>
          <rPr>
            <sz val="9"/>
            <color indexed="81"/>
            <rFont val="Tahoma"/>
            <family val="2"/>
          </rPr>
          <t>Testhundar upplagda till "Köpa hund" + vanliga makulerade som har taggat upp nummerserien med 227 st per 31/5</t>
        </r>
      </text>
    </comment>
    <comment ref="E16" authorId="0">
      <text>
        <r>
          <rPr>
            <sz val="9"/>
            <color indexed="81"/>
            <rFont val="Tahoma"/>
            <family val="2"/>
          </rPr>
          <t>Testhundar upplagda till "Köpa hund" + vanliga makulerade som har taggat upp nummerserien med 227 st per 31/5</t>
        </r>
      </text>
    </comment>
    <comment ref="E18" authorId="0">
      <text>
        <r>
          <rPr>
            <sz val="9"/>
            <color indexed="81"/>
            <rFont val="Tahoma"/>
            <family val="2"/>
          </rPr>
          <t>Testhundar upplagda till "Köpa hund" + vanliga makulerade som har taggat upp nummerserien med 227 st per 31/5</t>
        </r>
      </text>
    </comment>
    <comment ref="E20" authorId="0">
      <text>
        <r>
          <rPr>
            <sz val="9"/>
            <color indexed="81"/>
            <rFont val="Tahoma"/>
            <family val="2"/>
          </rPr>
          <t>Testhundar upplagda till "Köpa hund" + vanliga makulerade som har taggat upp nummerserien med 227 st per 31/5</t>
        </r>
      </text>
    </comment>
    <comment ref="E22" authorId="0">
      <text>
        <r>
          <rPr>
            <sz val="9"/>
            <color indexed="81"/>
            <rFont val="Tahoma"/>
            <family val="2"/>
          </rPr>
          <t>Testhundar upplagda till "Köpa hund" + vanliga makulerade som har taggat upp nummerserien med 227 st per 31/5</t>
        </r>
      </text>
    </comment>
    <comment ref="E24" authorId="0">
      <text>
        <r>
          <rPr>
            <sz val="9"/>
            <color indexed="81"/>
            <rFont val="Tahoma"/>
            <family val="2"/>
          </rPr>
          <t>Testhundar upplagda till "Köpa hund" + vanliga makulerade som har taggat upp nummerserien med 227 st per 31/5</t>
        </r>
      </text>
    </comment>
    <comment ref="E26" authorId="0">
      <text>
        <r>
          <rPr>
            <sz val="9"/>
            <color indexed="81"/>
            <rFont val="Tahoma"/>
            <family val="2"/>
          </rPr>
          <t>Testhundar upplagda till "Köpa hund" + vanliga makulerade som har taggat upp nummerserien med 227 st per 31/5</t>
        </r>
      </text>
    </comment>
  </commentList>
</comments>
</file>

<file path=xl/sharedStrings.xml><?xml version="1.0" encoding="utf-8"?>
<sst xmlns="http://schemas.openxmlformats.org/spreadsheetml/2006/main" count="796" uniqueCount="381">
  <si>
    <t>TOTALT</t>
  </si>
  <si>
    <t>Ändr (st)</t>
  </si>
  <si>
    <t>Ändr (%)</t>
  </si>
  <si>
    <t>Rasnamn</t>
  </si>
  <si>
    <t>GOLDEN RETRIEVER</t>
  </si>
  <si>
    <t>LABRADOR RETRIEVER</t>
  </si>
  <si>
    <t>JÄMTHUND</t>
  </si>
  <si>
    <t>TAX, STRÄVHÅRIG NORMALSTOR</t>
  </si>
  <si>
    <t>DREVER</t>
  </si>
  <si>
    <t>ROTTWEILER</t>
  </si>
  <si>
    <t>CAVALIER KING CHARLES SPANIEL</t>
  </si>
  <si>
    <t>COCKER SPANIEL</t>
  </si>
  <si>
    <t>ENGELSK SPRINGER SPANIEL</t>
  </si>
  <si>
    <t>COLLIE, LÅNGHÅRIG</t>
  </si>
  <si>
    <t>SHETLAND SHEEPDOG</t>
  </si>
  <si>
    <t>FLATCOATED RETRIEVER</t>
  </si>
  <si>
    <t>HAMILTONSTÖVARE</t>
  </si>
  <si>
    <t>IRISH SOFTCOATED WHEATEN TERRIER</t>
  </si>
  <si>
    <t>BORDER COLLIE</t>
  </si>
  <si>
    <t>FINSK STÖVARE</t>
  </si>
  <si>
    <t>BERNER SENNENHUND</t>
  </si>
  <si>
    <t>BOXER</t>
  </si>
  <si>
    <t>SUMMA</t>
  </si>
  <si>
    <t>DALMATINER</t>
  </si>
  <si>
    <t>BICHON FRISÉ</t>
  </si>
  <si>
    <t>SHIH TZU</t>
  </si>
  <si>
    <t>WACHTELHUND</t>
  </si>
  <si>
    <t>IRLÄNDSK RÖD SETTER</t>
  </si>
  <si>
    <t>TIBETANSK SPANIEL</t>
  </si>
  <si>
    <t>NORRBOTTENSPETS</t>
  </si>
  <si>
    <t>BEAGLE</t>
  </si>
  <si>
    <t>WELSH SPRINGER SPANIEL</t>
  </si>
  <si>
    <t>BICHON HAVANAIS</t>
  </si>
  <si>
    <t>PAPILLON</t>
  </si>
  <si>
    <t>FINSK LAPPHUND</t>
  </si>
  <si>
    <t>TAX, LÅNGHÅRIG NORMALSTOR</t>
  </si>
  <si>
    <t>BASSET ARTÉSIEN NORMAND</t>
  </si>
  <si>
    <t>KLEINER MüNSTERLÄNDER</t>
  </si>
  <si>
    <t>VÄSTGÖTASPETS</t>
  </si>
  <si>
    <t>KORTHÅRIG VORSTEH</t>
  </si>
  <si>
    <t>AMERIKANSK COCKER SPANIEL</t>
  </si>
  <si>
    <t>JAPANSK SPETS</t>
  </si>
  <si>
    <t>ENGELSK BULLDOGG</t>
  </si>
  <si>
    <t>TYSK JAKTTERRIER</t>
  </si>
  <si>
    <t>RIESENSCHNAUZER, SVART</t>
  </si>
  <si>
    <t>SCHILLERSTÖVARE</t>
  </si>
  <si>
    <t>CHIHUAHUA, LÅNGHÅRIG</t>
  </si>
  <si>
    <t>SKOTSK TERRIER</t>
  </si>
  <si>
    <t>BASSET HOUND</t>
  </si>
  <si>
    <t>BRIARD</t>
  </si>
  <si>
    <t>GRAND DANOIS</t>
  </si>
  <si>
    <t>NORSK BUHUND</t>
  </si>
  <si>
    <t>ISLÄNDSK FÅRHUND</t>
  </si>
  <si>
    <t>KUVASZ</t>
  </si>
  <si>
    <t>KARELSK BJÖRNHUND</t>
  </si>
  <si>
    <t>DUNKERSTÖVARE</t>
  </si>
  <si>
    <t>COLLIE, KORTHÅRIG</t>
  </si>
  <si>
    <t>SILKY TERRIER</t>
  </si>
  <si>
    <t>PEKINGESE</t>
  </si>
  <si>
    <t>BEAUCERON</t>
  </si>
  <si>
    <t>TAX, KORTHÅRIG DVÄRG</t>
  </si>
  <si>
    <t>TIBETANSK TERRIER</t>
  </si>
  <si>
    <t>IRLÄNDSK VARGHUND</t>
  </si>
  <si>
    <t>BULLMASTIFF</t>
  </si>
  <si>
    <t>LEONBERGER</t>
  </si>
  <si>
    <t>PYRENÉERHUND</t>
  </si>
  <si>
    <t>DVÄRGPINSCHER</t>
  </si>
  <si>
    <t>BULLTERRIER</t>
  </si>
  <si>
    <t>BELGISK VALLHUND/ GROENENDAEL</t>
  </si>
  <si>
    <t>SANKT BERNHARDSHUND, LÅNGHÅRIG</t>
  </si>
  <si>
    <t>IRLÄNDSK RÖD OCH VIT SETTER</t>
  </si>
  <si>
    <t>LANCASHIRE HEELER</t>
  </si>
  <si>
    <t>GRÖNLANDSHUND</t>
  </si>
  <si>
    <t>SVENSK LAPPHUND</t>
  </si>
  <si>
    <t>TAX, LÅNGHÅRIG DVÄRG</t>
  </si>
  <si>
    <t>BELGISK VALLHUND/ LAEKENOIS</t>
  </si>
  <si>
    <t>CLUMBER SPANIEL</t>
  </si>
  <si>
    <t>GROSSER MüNSTERLÄNDER</t>
  </si>
  <si>
    <t>SKOTSK HJORTHUND</t>
  </si>
  <si>
    <t>RIESENSCHNAUZER, PEPPAR &amp; SALT</t>
  </si>
  <si>
    <t>KEESHOND</t>
  </si>
  <si>
    <t>DOGUE DE BORDEAUX</t>
  </si>
  <si>
    <t>LAPSK VALLHUND</t>
  </si>
  <si>
    <t>KERRY BLUE TERRIER</t>
  </si>
  <si>
    <t>STRÄVHÅRIG VORSTEH</t>
  </si>
  <si>
    <t>SLOUGHI</t>
  </si>
  <si>
    <t>WELSHTERRIER</t>
  </si>
  <si>
    <t>BOLOGNESE</t>
  </si>
  <si>
    <t>LÖWCHEN</t>
  </si>
  <si>
    <t>ITALIENSK VINTHUND</t>
  </si>
  <si>
    <t>IRLÄNDSK VATTENSPANIEL</t>
  </si>
  <si>
    <t>MALTESER</t>
  </si>
  <si>
    <t>SCHIPPERKE</t>
  </si>
  <si>
    <t>GRAND BASSET GRIFFON VENDÉEN</t>
  </si>
  <si>
    <t>BRACCO ITALIANO</t>
  </si>
  <si>
    <t>WEIMARANER, LÅNGHÅRIG</t>
  </si>
  <si>
    <t>CHESAPEAKE BAY RETRIEVER</t>
  </si>
  <si>
    <t>MOPS</t>
  </si>
  <si>
    <t>ENTLEBUCHER SENNENHUND</t>
  </si>
  <si>
    <t>GROSSER SCHWEIZER SENNENHUND</t>
  </si>
  <si>
    <t>LANDSEER</t>
  </si>
  <si>
    <t>BEDLINGTONTERRIER</t>
  </si>
  <si>
    <t>TAX, KORTHÅRIG KANIN</t>
  </si>
  <si>
    <t>AKITA</t>
  </si>
  <si>
    <t>THAI RIDGEBACK DOG</t>
  </si>
  <si>
    <t>MASTINO NAPOLETANO</t>
  </si>
  <si>
    <t>IRISH GLEN OF IMAAL TERRIER</t>
  </si>
  <si>
    <t>NORSK LUNDEHUND</t>
  </si>
  <si>
    <t>JAPANESE CHIN</t>
  </si>
  <si>
    <t>KOMONDOR</t>
  </si>
  <si>
    <t>LAKELANDTERRIER</t>
  </si>
  <si>
    <t>BASENJI</t>
  </si>
  <si>
    <t>TYSK SPETS/ KLEINSPITZ</t>
  </si>
  <si>
    <t>HANNOVERANSK VILTSPÅRHUND</t>
  </si>
  <si>
    <t>PETIT BRABANCON</t>
  </si>
  <si>
    <t>FARAOHUND</t>
  </si>
  <si>
    <t>WELSH CORGI CARDIGAN</t>
  </si>
  <si>
    <t>CAO DA SERRA DA ESTRELA, PELO COMPR</t>
  </si>
  <si>
    <t>GORDONSETTER</t>
  </si>
  <si>
    <t>PODENGO PORTUGUES, LISO/PEQUENO</t>
  </si>
  <si>
    <t>PULI</t>
  </si>
  <si>
    <t>MANCHESTERTERRIER</t>
  </si>
  <si>
    <t>SKYETERRIER</t>
  </si>
  <si>
    <t>APPENZELLER SENNENHUND</t>
  </si>
  <si>
    <t>HOVAWART</t>
  </si>
  <si>
    <t>VÄSTSIBIRISK LAJKA</t>
  </si>
  <si>
    <t>ANATOLISK HERDEHUND</t>
  </si>
  <si>
    <t>CANE CORSO</t>
  </si>
  <si>
    <t>SEALYHAMTERRIER</t>
  </si>
  <si>
    <t>TAX, LÅNGHÅRIG KANIN</t>
  </si>
  <si>
    <t>NORSK ÄLGHUND, SVART</t>
  </si>
  <si>
    <t>ALPENLÄNDISCHE DACHSBRACKE</t>
  </si>
  <si>
    <t>BAYERSK VILTSPÅRHUND</t>
  </si>
  <si>
    <t>NOVA SCOTIA DUCK TOLLING RETRIEVER</t>
  </si>
  <si>
    <t>GRIFFON BELGE</t>
  </si>
  <si>
    <t>BORZOI</t>
  </si>
  <si>
    <t>ENGLISH TOY TERRIER</t>
  </si>
  <si>
    <t>TAX, STRÄVHÅRIG KANIN</t>
  </si>
  <si>
    <t>GRIFFON BRUXELLOIS</t>
  </si>
  <si>
    <t>DOGO ARGENTINO</t>
  </si>
  <si>
    <t>AUSTRALIAN SHEPHERD</t>
  </si>
  <si>
    <t>MUDI</t>
  </si>
  <si>
    <t>AFFENPINSCHER</t>
  </si>
  <si>
    <t>MASTIFF</t>
  </si>
  <si>
    <t>STAFFORDSHIRE BULLTERRIER</t>
  </si>
  <si>
    <t>SIBERIAN HUSKY</t>
  </si>
  <si>
    <t>BERGAMASCO</t>
  </si>
  <si>
    <t>POINTER</t>
  </si>
  <si>
    <t>WEIMARANER, KORTHÅRIG</t>
  </si>
  <si>
    <t>KROMFOHRLÄNDER</t>
  </si>
  <si>
    <t>VOLPINO ITALIANO</t>
  </si>
  <si>
    <t>UNGERSK VIZSLA, KORTHÅRIG</t>
  </si>
  <si>
    <t>WEST HIGHLAND WHITE TERRIER</t>
  </si>
  <si>
    <t>KING CHARLES SPANIEL</t>
  </si>
  <si>
    <t>CAIRNTERRIER</t>
  </si>
  <si>
    <t>TYSK SPETS/ MITTELSPITZ</t>
  </si>
  <si>
    <t>BRETON</t>
  </si>
  <si>
    <t>STABYHOUN</t>
  </si>
  <si>
    <t>DANDIE DINMONT TERRIER</t>
  </si>
  <si>
    <t>BELGISK VALLHUND/ TERVUEREN</t>
  </si>
  <si>
    <t>PUMI</t>
  </si>
  <si>
    <t>FIELD SPANIEL</t>
  </si>
  <si>
    <t>PYRENEISK MASTIFF</t>
  </si>
  <si>
    <t>BORDERTERRIER</t>
  </si>
  <si>
    <t>IRLÄNDSK TERRIER</t>
  </si>
  <si>
    <t>CURLY COATED RETRIEVER</t>
  </si>
  <si>
    <t>AFGHANHUND</t>
  </si>
  <si>
    <t>AMERICAN STAFFORDSHIRE TERRIER</t>
  </si>
  <si>
    <t>CESKYTERRIER</t>
  </si>
  <si>
    <t>TAX, STRÄVHÅRIG DVÄRG</t>
  </si>
  <si>
    <t>FINSK SPETS</t>
  </si>
  <si>
    <t>BASSET FAUVE DE BRETAGNE</t>
  </si>
  <si>
    <t>GALGO ESPANOL</t>
  </si>
  <si>
    <t>POLSKI OWCZAREK NIZINNY</t>
  </si>
  <si>
    <t>LÅNGHÅRIG VORSTEH</t>
  </si>
  <si>
    <t>BEARDED COLLIE</t>
  </si>
  <si>
    <t>SCHAPENDOES</t>
  </si>
  <si>
    <t>SHIBA</t>
  </si>
  <si>
    <t>SCHWEIZISKA STÖVARE/ SCHWYZER</t>
  </si>
  <si>
    <t>PORTUGISISK VATTENHUND</t>
  </si>
  <si>
    <t>OLD ENGLISH SHEEPDOG</t>
  </si>
  <si>
    <t>SHAR PEI</t>
  </si>
  <si>
    <t>TIBETANSK MASTIFF</t>
  </si>
  <si>
    <t>NORWICHTERRIER</t>
  </si>
  <si>
    <t>EURASIER</t>
  </si>
  <si>
    <t>ÖSTSIBIRISK LAJKA</t>
  </si>
  <si>
    <t>PERRO DE AGUA ESPANOL</t>
  </si>
  <si>
    <t>DVÄRGSCHNAUZER, VIT</t>
  </si>
  <si>
    <t>SANKT BERNHARDSHUND, KORTHÅRIG</t>
  </si>
  <si>
    <t>LAGOTTO ROMAGNOLO</t>
  </si>
  <si>
    <t>COTON DE TULÉAR</t>
  </si>
  <si>
    <t>LHASA APSO</t>
  </si>
  <si>
    <t>GREYHOUND</t>
  </si>
  <si>
    <t>SPINONE</t>
  </si>
  <si>
    <t>SCHWEIZISKA STÖVARE/ LUZERNER</t>
  </si>
  <si>
    <t>NEWFOUNDLANDSHUND</t>
  </si>
  <si>
    <t>SAMOJEDHUND</t>
  </si>
  <si>
    <t>CHIHUAHUA, KORTHÅRIG</t>
  </si>
  <si>
    <t>WELSH CORGI PEMBROKE</t>
  </si>
  <si>
    <t>SVENSK VIT ÄLGHUND</t>
  </si>
  <si>
    <t>BOSTONTERRIER</t>
  </si>
  <si>
    <t>AUSTRALISK TERRIER</t>
  </si>
  <si>
    <t>WHIPPET</t>
  </si>
  <si>
    <t>DVÄRGSCHNAUZER, SVART &amp; SILVER</t>
  </si>
  <si>
    <t>BELGISK VALLHUND/ MALINOIS</t>
  </si>
  <si>
    <t>NORFOLKTERRIER</t>
  </si>
  <si>
    <t>DVÄRGSCHNAUZER, PEPPAR &amp; SALT</t>
  </si>
  <si>
    <t>BOUVIER DES FLANDRES</t>
  </si>
  <si>
    <t>AIREDALETERRIER</t>
  </si>
  <si>
    <t>DVÄRGSCHNAUZER, SVART</t>
  </si>
  <si>
    <t>FRANSK BULLDOGG</t>
  </si>
  <si>
    <t>ALASKAN MALAMUTE</t>
  </si>
  <si>
    <t>PETIT BASSET GRIFFON VENDÉEN</t>
  </si>
  <si>
    <t>SMÅLANDSSTÖVARE</t>
  </si>
  <si>
    <t>YORKSHIRETERRIER</t>
  </si>
  <si>
    <t>RHODESIAN RIDGEBACK</t>
  </si>
  <si>
    <t>ENGELSK SETTER</t>
  </si>
  <si>
    <t>DOBERMANN</t>
  </si>
  <si>
    <t>TAX, KORTHÅRIG NORMALSTOR</t>
  </si>
  <si>
    <t>AUSTRALIAN CATTLEDOG</t>
  </si>
  <si>
    <t>AUSTRALIAN KELPIE</t>
  </si>
  <si>
    <t>VIT HERDEHUND</t>
  </si>
  <si>
    <t>SLÄTHÅRIG FOXTERRIER</t>
  </si>
  <si>
    <t>STRÄVHÅRIG FOXTERRIER</t>
  </si>
  <si>
    <t>MEXIKANSK NAKENHUND, STOR</t>
  </si>
  <si>
    <t>HÄLLEFORSHUND</t>
  </si>
  <si>
    <t>CAO DA SERRA DE AIRES</t>
  </si>
  <si>
    <t>GAMMEL DANSK HÖNSEHUND</t>
  </si>
  <si>
    <t>CHINESE CRESTED DOG</t>
  </si>
  <si>
    <t>Ras</t>
  </si>
  <si>
    <t>BROHOLMER</t>
  </si>
  <si>
    <t>PINSCHER</t>
  </si>
  <si>
    <t>SCHNAUZER, PEPPAR &amp; SALT</t>
  </si>
  <si>
    <t>SCHNAUZER, SVART</t>
  </si>
  <si>
    <t>PARSON RUSSELL TERRIER</t>
  </si>
  <si>
    <t>JACK RUSSELL TERRIER</t>
  </si>
  <si>
    <t>MEXIKANSK NAKENHUND, LITEN</t>
  </si>
  <si>
    <t>PODENGO PORTUGUES, CERDOSO/PEQUENO</t>
  </si>
  <si>
    <t>BLODHUND</t>
  </si>
  <si>
    <t>SUMMA Top 20</t>
  </si>
  <si>
    <t>KAVKAZSKAJA OVTJARKA</t>
  </si>
  <si>
    <t>MEXIKANSK NAKENHUND, MELLAN</t>
  </si>
  <si>
    <t>RUSSKAJA GONTJAJA</t>
  </si>
  <si>
    <t>CANAAN DOG</t>
  </si>
  <si>
    <t>POMERANIAN</t>
  </si>
  <si>
    <t>BARBET</t>
  </si>
  <si>
    <t>MINIATYRBULLTERRIER</t>
  </si>
  <si>
    <t>BERGER PICARD</t>
  </si>
  <si>
    <t>HOLLANDSE HERDERSHOND, KORTHÅRIG</t>
  </si>
  <si>
    <t>MAREMMANO ABRUZZESE</t>
  </si>
  <si>
    <t>TOSA</t>
  </si>
  <si>
    <t>CHOW CHOW</t>
  </si>
  <si>
    <t>GRIFFON FAUVE DE BRETAGNE</t>
  </si>
  <si>
    <t>DRENTSCHE PATRIJSHOND</t>
  </si>
  <si>
    <t>UNGERSK VIZSLA, STRÄVHÅRIG</t>
  </si>
  <si>
    <t>AUSTRALIAN STOCK DOG/WORKING KELPIE</t>
  </si>
  <si>
    <t>CIRNECO DELL'ETNA</t>
  </si>
  <si>
    <t>PERRO SIN PELO DEL PERÚ, MÉDIO</t>
  </si>
  <si>
    <t>AMERICAN AKITA</t>
  </si>
  <si>
    <t>GRIFFON NIVERNAIS</t>
  </si>
  <si>
    <t>SLOVENSKÝ KOPOV</t>
  </si>
  <si>
    <t>PUDEL, DVÄRG</t>
  </si>
  <si>
    <t>PUDEL, MELLAN</t>
  </si>
  <si>
    <t>PUDEL, TOY</t>
  </si>
  <si>
    <t>RUSSKIY TOY</t>
  </si>
  <si>
    <t>MAGYAR AGAR</t>
  </si>
  <si>
    <t>GOS D'ATURA CATALÁ</t>
  </si>
  <si>
    <t>BERGER DES PYRÉNÉES À POIL LONG</t>
  </si>
  <si>
    <t>BERGER DES PYRÉNÉES À FACE RASE</t>
  </si>
  <si>
    <t>SREDNEASIATSKAJA OVTJARKA</t>
  </si>
  <si>
    <t>SARPLANINAC</t>
  </si>
  <si>
    <t>DOGO CANARIO</t>
  </si>
  <si>
    <t>TERRIER BRASILEIRO</t>
  </si>
  <si>
    <t>NORSK ÄLGHUND, GRÅ (GRÅHUND)</t>
  </si>
  <si>
    <t>RYSK-EUROPEISK LAJKA</t>
  </si>
  <si>
    <t>POSAVSKI GONIC</t>
  </si>
  <si>
    <t>PHALÈNE</t>
  </si>
  <si>
    <t>PUDEL, STOR</t>
  </si>
  <si>
    <t>PRAZSKÝ KRYSARÍK</t>
  </si>
  <si>
    <t>RUSSKAYA TSVETNAYA BOLONKA</t>
  </si>
  <si>
    <t>AZAWAKH</t>
  </si>
  <si>
    <t>HOLLANDSE HERDERSHOND, STRÄVHÅRIG</t>
  </si>
  <si>
    <t>MASTÍN ESPANOL</t>
  </si>
  <si>
    <t>GRIFFON D'ARRET À POIL DUR/KORTHALS</t>
  </si>
  <si>
    <t>DANSK-SVENSK GÅRDSHUND</t>
  </si>
  <si>
    <t>ÖSTERREICHISCHER PINSCHER</t>
  </si>
  <si>
    <t>PERRO DOGO MALLORQUÍN/CA DE BOU</t>
  </si>
  <si>
    <t>BLACK AND TAN COONHOUND</t>
  </si>
  <si>
    <t>PLOTT</t>
  </si>
  <si>
    <t>BRAQUE FRANCAIS, TYPE PYRÉNÉES</t>
  </si>
  <si>
    <t>AMERICAN FOXHOUND</t>
  </si>
  <si>
    <t>HOLLANDSE HERDERSHOND, LÅNGHÅRIG</t>
  </si>
  <si>
    <t>CIMARRÓN URUGUAYO</t>
  </si>
  <si>
    <t>GOTLANDSSTÖVARE</t>
  </si>
  <si>
    <t>ANGLO-RUSSKAJA GONTJAJA</t>
  </si>
  <si>
    <t>*)</t>
  </si>
  <si>
    <t>BLUETICK COONHOUND</t>
  </si>
  <si>
    <t>PETIT BLEU DE GASCOGNE</t>
  </si>
  <si>
    <t>CHODSKÝ PES</t>
  </si>
  <si>
    <t>SLOVENSKÝ CUVAC</t>
  </si>
  <si>
    <t>Raskod</t>
  </si>
  <si>
    <t>Månad</t>
  </si>
  <si>
    <t>Totalt</t>
  </si>
  <si>
    <t>Jämf (st)</t>
  </si>
  <si>
    <t>Jämf (%)</t>
  </si>
  <si>
    <t>Januari</t>
  </si>
  <si>
    <t>Februari</t>
  </si>
  <si>
    <t>Mars</t>
  </si>
  <si>
    <t>April</t>
  </si>
  <si>
    <t>Maj</t>
  </si>
  <si>
    <t>Juni</t>
  </si>
  <si>
    <t>Juli</t>
  </si>
  <si>
    <t>Augusti</t>
  </si>
  <si>
    <t>September</t>
  </si>
  <si>
    <t>Oktober</t>
  </si>
  <si>
    <t>November</t>
  </si>
  <si>
    <t>December</t>
  </si>
  <si>
    <t>V-reg</t>
  </si>
  <si>
    <t>HRVATSKI OVCAR</t>
  </si>
  <si>
    <t>JUZJNORUSSKAJA OVTJARKA</t>
  </si>
  <si>
    <t>TENTERFIELD TERRIER</t>
  </si>
  <si>
    <t>PERRO SIN PELO DEL PERÚ, PEQUENO</t>
  </si>
  <si>
    <t>PODENCO IBICENCO, KORTHÅRIG</t>
  </si>
  <si>
    <t>Per månad</t>
  </si>
  <si>
    <t>CHART POLSKI</t>
  </si>
  <si>
    <t>SALUKI</t>
  </si>
  <si>
    <t>TYSK SCHÄFERHUND</t>
  </si>
  <si>
    <t>RAFEIRO DO ALENTEJO</t>
  </si>
  <si>
    <t>RYSK SVART TERRIER</t>
  </si>
  <si>
    <t>NIHON TERIA</t>
  </si>
  <si>
    <t>PERRO SIN PELO DEL PERÚ, GRANDE</t>
  </si>
  <si>
    <t>PODENCO CANARIO</t>
  </si>
  <si>
    <t>THAI BANGKAEW DOG</t>
  </si>
  <si>
    <t>BOSANSKI OSTRODLAKI GONIC-BARAK</t>
  </si>
  <si>
    <t>DEUTSCHE BRACKE</t>
  </si>
  <si>
    <t>OTTERHOUND</t>
  </si>
  <si>
    <t>PORCELAINE</t>
  </si>
  <si>
    <t>GONCZY POLSKI</t>
  </si>
  <si>
    <t>CESKY FOUSEK</t>
  </si>
  <si>
    <t>PERDIGUEIRO PORTUGUES</t>
  </si>
  <si>
    <t>SLOVENSKÝ HRUBOSRSTY STAVAC (OHAR)</t>
  </si>
  <si>
    <t>NEDERLANDSE KOOIKERHONDJE</t>
  </si>
  <si>
    <t>SUSSEX SPANIEL</t>
  </si>
  <si>
    <t>Antal 2012</t>
  </si>
  <si>
    <t>Grupp / Ras</t>
  </si>
  <si>
    <r>
      <rPr>
        <b/>
        <sz val="12"/>
        <rFont val="Calibri"/>
        <family val="2"/>
      </rPr>
      <t xml:space="preserve">  1)</t>
    </r>
    <r>
      <rPr>
        <sz val="12"/>
        <rFont val="Calibri"/>
        <family val="2"/>
      </rPr>
      <t xml:space="preserve"> Vall-, boskaps- och herdehundar</t>
    </r>
  </si>
  <si>
    <r>
      <rPr>
        <b/>
        <sz val="12"/>
        <rFont val="Calibri"/>
        <family val="2"/>
      </rPr>
      <t xml:space="preserve">  2)</t>
    </r>
    <r>
      <rPr>
        <sz val="12"/>
        <rFont val="Calibri"/>
        <family val="2"/>
      </rPr>
      <t xml:space="preserve"> Schnauzer och pinscher, molosser och bergs-</t>
    </r>
  </si>
  <si>
    <t xml:space="preserve">      hundar samt sennenhundar</t>
  </si>
  <si>
    <r>
      <rPr>
        <b/>
        <sz val="12"/>
        <rFont val="Calibri"/>
        <family val="2"/>
      </rPr>
      <t xml:space="preserve">  3)</t>
    </r>
    <r>
      <rPr>
        <sz val="12"/>
        <rFont val="Calibri"/>
        <family val="2"/>
      </rPr>
      <t xml:space="preserve"> Terrier</t>
    </r>
  </si>
  <si>
    <r>
      <rPr>
        <b/>
        <sz val="12"/>
        <rFont val="Calibri"/>
        <family val="2"/>
      </rPr>
      <t xml:space="preserve">  4)</t>
    </r>
    <r>
      <rPr>
        <sz val="12"/>
        <rFont val="Calibri"/>
        <family val="2"/>
      </rPr>
      <t xml:space="preserve"> Taxar</t>
    </r>
  </si>
  <si>
    <r>
      <rPr>
        <b/>
        <sz val="12"/>
        <rFont val="Calibri"/>
        <family val="2"/>
      </rPr>
      <t xml:space="preserve">  5)</t>
    </r>
    <r>
      <rPr>
        <sz val="12"/>
        <rFont val="Calibri"/>
        <family val="2"/>
      </rPr>
      <t xml:space="preserve"> Spetsar och raser av urhundstyp</t>
    </r>
  </si>
  <si>
    <r>
      <rPr>
        <b/>
        <sz val="12"/>
        <rFont val="Calibri"/>
        <family val="2"/>
      </rPr>
      <t xml:space="preserve">  6)</t>
    </r>
    <r>
      <rPr>
        <sz val="12"/>
        <rFont val="Calibri"/>
        <family val="2"/>
      </rPr>
      <t xml:space="preserve"> Drivande hundar samt sök- och spårhundar</t>
    </r>
  </si>
  <si>
    <r>
      <rPr>
        <b/>
        <sz val="12"/>
        <rFont val="Calibri"/>
        <family val="2"/>
      </rPr>
      <t xml:space="preserve">  7)</t>
    </r>
    <r>
      <rPr>
        <sz val="12"/>
        <rFont val="Calibri"/>
        <family val="2"/>
      </rPr>
      <t xml:space="preserve"> Stående fågelhundar</t>
    </r>
  </si>
  <si>
    <r>
      <rPr>
        <b/>
        <sz val="12"/>
        <rFont val="Calibri"/>
        <family val="2"/>
      </rPr>
      <t xml:space="preserve">  8)</t>
    </r>
    <r>
      <rPr>
        <sz val="12"/>
        <rFont val="Calibri"/>
        <family val="2"/>
      </rPr>
      <t xml:space="preserve"> Stötande, apporterande och vattenhundar</t>
    </r>
  </si>
  <si>
    <r>
      <rPr>
        <b/>
        <sz val="12"/>
        <rFont val="Calibri"/>
        <family val="2"/>
      </rPr>
      <t xml:space="preserve">  9)</t>
    </r>
    <r>
      <rPr>
        <sz val="12"/>
        <rFont val="Calibri"/>
        <family val="2"/>
      </rPr>
      <t xml:space="preserve"> Sällskapshundar</t>
    </r>
  </si>
  <si>
    <r>
      <rPr>
        <b/>
        <sz val="12"/>
        <rFont val="Calibri"/>
        <family val="2"/>
      </rPr>
      <t>10)</t>
    </r>
    <r>
      <rPr>
        <sz val="12"/>
        <rFont val="Calibri"/>
        <family val="2"/>
      </rPr>
      <t xml:space="preserve"> Vinthundar</t>
    </r>
  </si>
  <si>
    <t>Grupp  1    Vall-, boskaps- och herdehundar</t>
  </si>
  <si>
    <t>Grupp  3   Terrier</t>
  </si>
  <si>
    <t>Grupp  4  Taxar</t>
  </si>
  <si>
    <t>Grupp  5   Spetsar och raser av urhundstyp</t>
  </si>
  <si>
    <t>Grupp  6   Drivande hundar samt sök- och spårhundar</t>
  </si>
  <si>
    <t>Grupp  7   Stående fågelhundar</t>
  </si>
  <si>
    <t>Grupp  8   Stötande, apporterande och vattenhundar</t>
  </si>
  <si>
    <t>Grupp  9   Sällskapshundar</t>
  </si>
  <si>
    <t>Grupp 10   Vinthundar</t>
  </si>
  <si>
    <t>2013-2012</t>
  </si>
  <si>
    <t>CESKOSLOVENSKÝ VLCIAK</t>
  </si>
  <si>
    <t>CIOBANESC ROMANESC CARPATIN</t>
  </si>
  <si>
    <t>FILA BRASILEIRO</t>
  </si>
  <si>
    <t>KRASKI OVCAR</t>
  </si>
  <si>
    <t>TAX</t>
  </si>
  <si>
    <t>TYSK SPETS/ GROSSPITZ</t>
  </si>
  <si>
    <t>PODENGO PORTUGUES, CERDOSO/GRANDE</t>
  </si>
  <si>
    <t>PODENGO PORTUGUES, LISO/GRANDE</t>
  </si>
  <si>
    <t>HYGENSTÖVARE</t>
  </si>
  <si>
    <t>SCHILLER (RASVÅRD)</t>
  </si>
  <si>
    <t>ÉPAGNEUL BLEU DE PICARDIE</t>
  </si>
  <si>
    <t>Grupp  2  Schnauzer och pinscher, molosser och bergshundar samt sennenhundar</t>
  </si>
  <si>
    <t>Grupp</t>
  </si>
  <si>
    <t>Antal 2013</t>
  </si>
  <si>
    <t xml:space="preserve"> Minst 100 st. registrerade hundar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</si>
</sst>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* #,##0\ &quot;kr&quot;_-;\-* #,##0\ &quot;kr&quot;_-;_-* &quot;-&quot;\ &quot;kr&quot;_-;_-@_-"/>
    <numFmt numFmtId="41" formatCode="_-* #,##0\ _k_r_-;\-* #,##0\ _k_r_-;_-* &quot;-&quot;\ _k_r_-;_-@_-"/>
    <numFmt numFmtId="164" formatCode="0.0%"/>
    <numFmt numFmtId="165" formatCode="#,###"/>
  </numFmts>
  <fonts count="44" x14ac:knownFonts="1">
    <font>
      <sz val="10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2"/>
      <name val="Times New Roman"/>
      <family val="1"/>
    </font>
    <font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b/>
      <u/>
      <sz val="11"/>
      <name val="Calibri"/>
      <family val="2"/>
    </font>
    <font>
      <sz val="9"/>
      <name val="Calibri"/>
      <family val="2"/>
    </font>
    <font>
      <b/>
      <u/>
      <sz val="14"/>
      <name val="Calibri"/>
      <family val="2"/>
    </font>
    <font>
      <sz val="10"/>
      <name val="Courier"/>
      <family val="3"/>
    </font>
    <font>
      <b/>
      <u/>
      <sz val="12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sz val="10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sz val="12"/>
      <name val="Calibri"/>
      <family val="2"/>
    </font>
    <font>
      <sz val="8"/>
      <name val="Courier"/>
      <family val="3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color indexed="8"/>
      <name val="Calibri"/>
      <family val="2"/>
    </font>
    <font>
      <sz val="12"/>
      <name val="Tms Rmn"/>
    </font>
    <font>
      <b/>
      <sz val="9"/>
      <color indexed="81"/>
      <name val="Tahoma"/>
      <family val="2"/>
    </font>
    <font>
      <b/>
      <sz val="11"/>
      <color theme="1"/>
      <name val="Calibri"/>
      <family val="2"/>
    </font>
    <font>
      <b/>
      <sz val="13.5"/>
      <name val="Calibri"/>
      <family val="2"/>
    </font>
    <font>
      <b/>
      <sz val="12"/>
      <color indexed="8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b/>
      <u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BFAF7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9">
    <xf numFmtId="0" fontId="0" fillId="0" borderId="0"/>
    <xf numFmtId="0" fontId="9" fillId="0" borderId="0"/>
    <xf numFmtId="0" fontId="26" fillId="0" borderId="0"/>
    <xf numFmtId="0" fontId="26" fillId="0" borderId="0"/>
    <xf numFmtId="0" fontId="26" fillId="0" borderId="0"/>
    <xf numFmtId="0" fontId="15" fillId="0" borderId="0"/>
    <xf numFmtId="0" fontId="9" fillId="0" borderId="0"/>
    <xf numFmtId="0" fontId="9" fillId="0" borderId="0"/>
    <xf numFmtId="0" fontId="9" fillId="0" borderId="0"/>
    <xf numFmtId="0" fontId="8" fillId="0" borderId="0"/>
    <xf numFmtId="9" fontId="15" fillId="0" borderId="0" applyFont="0" applyFill="0" applyBorder="0" applyAlignment="0" applyProtection="0"/>
    <xf numFmtId="41" fontId="9" fillId="0" borderId="0" applyFont="0" applyFill="0" applyBorder="0" applyAlignment="0" applyProtection="0"/>
    <xf numFmtId="42" fontId="9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3" fontId="32" fillId="0" borderId="0"/>
  </cellStyleXfs>
  <cellXfs count="160">
    <xf numFmtId="0" fontId="0" fillId="0" borderId="0" xfId="0"/>
    <xf numFmtId="1" fontId="10" fillId="0" borderId="0" xfId="0" applyNumberFormat="1" applyFont="1" applyAlignment="1">
      <alignment horizontal="center"/>
    </xf>
    <xf numFmtId="0" fontId="11" fillId="0" borderId="0" xfId="0" applyFont="1"/>
    <xf numFmtId="0" fontId="12" fillId="0" borderId="0" xfId="9" applyFont="1" applyAlignment="1">
      <alignment horizontal="right"/>
    </xf>
    <xf numFmtId="3" fontId="10" fillId="0" borderId="0" xfId="7" applyNumberFormat="1" applyFont="1"/>
    <xf numFmtId="0" fontId="11" fillId="0" borderId="0" xfId="0" applyFont="1" applyBorder="1"/>
    <xf numFmtId="3" fontId="11" fillId="0" borderId="0" xfId="0" applyNumberFormat="1" applyFont="1"/>
    <xf numFmtId="3" fontId="11" fillId="0" borderId="0" xfId="7" applyNumberFormat="1" applyFont="1"/>
    <xf numFmtId="164" fontId="11" fillId="0" borderId="0" xfId="7" applyNumberFormat="1" applyFont="1"/>
    <xf numFmtId="3" fontId="11" fillId="0" borderId="0" xfId="6" applyNumberFormat="1" applyFont="1"/>
    <xf numFmtId="3" fontId="11" fillId="0" borderId="0" xfId="8" applyNumberFormat="1" applyFont="1"/>
    <xf numFmtId="0" fontId="12" fillId="0" borderId="0" xfId="0" applyFont="1" applyAlignment="1">
      <alignment horizontal="center"/>
    </xf>
    <xf numFmtId="0" fontId="12" fillId="0" borderId="0" xfId="0" applyFont="1"/>
    <xf numFmtId="3" fontId="12" fillId="0" borderId="0" xfId="0" applyNumberFormat="1" applyFont="1" applyBorder="1" applyAlignment="1">
      <alignment horizontal="right"/>
    </xf>
    <xf numFmtId="3" fontId="11" fillId="0" borderId="0" xfId="9" applyNumberFormat="1" applyFont="1"/>
    <xf numFmtId="3" fontId="11" fillId="0" borderId="0" xfId="0" applyNumberFormat="1" applyFont="1" applyAlignment="1">
      <alignment horizontal="right"/>
    </xf>
    <xf numFmtId="3" fontId="10" fillId="0" borderId="0" xfId="9" applyNumberFormat="1" applyFont="1"/>
    <xf numFmtId="3" fontId="10" fillId="0" borderId="0" xfId="9" applyNumberFormat="1" applyFont="1" applyBorder="1"/>
    <xf numFmtId="164" fontId="10" fillId="0" borderId="0" xfId="9" applyNumberFormat="1" applyFont="1"/>
    <xf numFmtId="3" fontId="11" fillId="0" borderId="0" xfId="9" applyNumberFormat="1" applyFont="1" applyBorder="1"/>
    <xf numFmtId="164" fontId="11" fillId="0" borderId="0" xfId="9" applyNumberFormat="1" applyFont="1"/>
    <xf numFmtId="3" fontId="11" fillId="0" borderId="0" xfId="9" applyNumberFormat="1" applyFont="1" applyAlignment="1">
      <alignment horizontal="center"/>
    </xf>
    <xf numFmtId="3" fontId="11" fillId="0" borderId="0" xfId="9" applyNumberFormat="1" applyFont="1" applyAlignment="1">
      <alignment horizontal="right"/>
    </xf>
    <xf numFmtId="3" fontId="12" fillId="0" borderId="0" xfId="9" applyNumberFormat="1" applyFont="1" applyAlignment="1">
      <alignment horizontal="right"/>
    </xf>
    <xf numFmtId="3" fontId="11" fillId="0" borderId="0" xfId="6" applyNumberFormat="1" applyFont="1" applyAlignment="1">
      <alignment horizontal="right"/>
    </xf>
    <xf numFmtId="3" fontId="10" fillId="0" borderId="0" xfId="0" applyNumberFormat="1" applyFont="1"/>
    <xf numFmtId="164" fontId="10" fillId="0" borderId="0" xfId="0" applyNumberFormat="1" applyFont="1"/>
    <xf numFmtId="164" fontId="11" fillId="0" borderId="0" xfId="0" applyNumberFormat="1" applyFont="1"/>
    <xf numFmtId="1" fontId="13" fillId="0" borderId="0" xfId="0" applyNumberFormat="1" applyFont="1" applyAlignment="1">
      <alignment horizontal="right"/>
    </xf>
    <xf numFmtId="0" fontId="13" fillId="0" borderId="0" xfId="0" applyFont="1" applyBorder="1"/>
    <xf numFmtId="3" fontId="26" fillId="0" borderId="0" xfId="3" applyNumberFormat="1"/>
    <xf numFmtId="164" fontId="7" fillId="0" borderId="0" xfId="10" applyNumberFormat="1" applyFont="1"/>
    <xf numFmtId="0" fontId="16" fillId="0" borderId="0" xfId="9" applyFont="1" applyAlignment="1">
      <alignment horizontal="right"/>
    </xf>
    <xf numFmtId="164" fontId="16" fillId="0" borderId="0" xfId="9" applyNumberFormat="1" applyFont="1" applyAlignment="1">
      <alignment horizontal="right"/>
    </xf>
    <xf numFmtId="0" fontId="14" fillId="0" borderId="0" xfId="7" applyFont="1" applyBorder="1"/>
    <xf numFmtId="0" fontId="14" fillId="0" borderId="0" xfId="9" applyFont="1" applyAlignment="1">
      <alignment horizontal="right"/>
    </xf>
    <xf numFmtId="164" fontId="18" fillId="0" borderId="0" xfId="10" applyNumberFormat="1" applyFont="1"/>
    <xf numFmtId="0" fontId="11" fillId="0" borderId="0" xfId="5" applyFont="1" applyAlignment="1">
      <alignment horizontal="center"/>
    </xf>
    <xf numFmtId="3" fontId="17" fillId="0" borderId="0" xfId="4" applyNumberFormat="1" applyFont="1"/>
    <xf numFmtId="3" fontId="26" fillId="0" borderId="0" xfId="4" applyNumberFormat="1"/>
    <xf numFmtId="3" fontId="18" fillId="0" borderId="0" xfId="4" applyNumberFormat="1" applyFont="1"/>
    <xf numFmtId="1" fontId="18" fillId="0" borderId="0" xfId="4" applyNumberFormat="1" applyFont="1"/>
    <xf numFmtId="0" fontId="10" fillId="0" borderId="0" xfId="5" applyFont="1" applyAlignment="1">
      <alignment horizontal="center"/>
    </xf>
    <xf numFmtId="164" fontId="6" fillId="0" borderId="0" xfId="10" applyNumberFormat="1" applyFont="1"/>
    <xf numFmtId="0" fontId="19" fillId="0" borderId="0" xfId="0" applyFont="1"/>
    <xf numFmtId="0" fontId="20" fillId="0" borderId="1" xfId="0" applyNumberFormat="1" applyFont="1" applyBorder="1" applyAlignment="1">
      <alignment horizontal="right"/>
    </xf>
    <xf numFmtId="3" fontId="20" fillId="0" borderId="2" xfId="0" applyNumberFormat="1" applyFont="1" applyBorder="1" applyAlignment="1">
      <alignment horizontal="right"/>
    </xf>
    <xf numFmtId="3" fontId="20" fillId="0" borderId="3" xfId="0" applyNumberFormat="1" applyFont="1" applyBorder="1" applyAlignment="1">
      <alignment horizontal="right"/>
    </xf>
    <xf numFmtId="0" fontId="20" fillId="0" borderId="2" xfId="0" applyNumberFormat="1" applyFont="1" applyBorder="1" applyAlignment="1">
      <alignment horizontal="right"/>
    </xf>
    <xf numFmtId="0" fontId="20" fillId="0" borderId="3" xfId="0" applyNumberFormat="1" applyFont="1" applyBorder="1" applyAlignment="1">
      <alignment horizontal="right"/>
    </xf>
    <xf numFmtId="0" fontId="21" fillId="0" borderId="2" xfId="0" applyNumberFormat="1" applyFont="1" applyBorder="1" applyAlignment="1">
      <alignment horizontal="right"/>
    </xf>
    <xf numFmtId="0" fontId="21" fillId="0" borderId="3" xfId="0" applyNumberFormat="1" applyFont="1" applyBorder="1" applyAlignment="1">
      <alignment horizontal="right"/>
    </xf>
    <xf numFmtId="0" fontId="22" fillId="0" borderId="0" xfId="0" applyNumberFormat="1" applyFont="1"/>
    <xf numFmtId="0" fontId="14" fillId="0" borderId="0" xfId="0" applyNumberFormat="1" applyFont="1" applyAlignment="1">
      <alignment horizontal="left"/>
    </xf>
    <xf numFmtId="0" fontId="20" fillId="0" borderId="4" xfId="0" applyNumberFormat="1" applyFont="1" applyBorder="1" applyAlignment="1">
      <alignment horizontal="right"/>
    </xf>
    <xf numFmtId="3" fontId="20" fillId="0" borderId="0" xfId="0" applyNumberFormat="1" applyFont="1" applyBorder="1" applyAlignment="1">
      <alignment horizontal="right"/>
    </xf>
    <xf numFmtId="3" fontId="20" fillId="0" borderId="5" xfId="0" applyNumberFormat="1" applyFont="1" applyBorder="1" applyAlignment="1">
      <alignment horizontal="right"/>
    </xf>
    <xf numFmtId="0" fontId="20" fillId="0" borderId="0" xfId="0" applyNumberFormat="1" applyFont="1" applyBorder="1" applyAlignment="1">
      <alignment horizontal="right"/>
    </xf>
    <xf numFmtId="0" fontId="20" fillId="0" borderId="5" xfId="0" applyNumberFormat="1" applyFont="1" applyBorder="1" applyAlignment="1">
      <alignment horizontal="right"/>
    </xf>
    <xf numFmtId="0" fontId="21" fillId="0" borderId="4" xfId="0" applyNumberFormat="1" applyFont="1" applyBorder="1" applyAlignment="1">
      <alignment horizontal="right"/>
    </xf>
    <xf numFmtId="0" fontId="21" fillId="0" borderId="5" xfId="0" applyNumberFormat="1" applyFont="1" applyBorder="1" applyAlignment="1">
      <alignment horizontal="right"/>
    </xf>
    <xf numFmtId="1" fontId="20" fillId="0" borderId="0" xfId="0" applyNumberFormat="1" applyFont="1" applyBorder="1" applyAlignment="1">
      <alignment horizontal="right"/>
    </xf>
    <xf numFmtId="1" fontId="20" fillId="0" borderId="5" xfId="0" applyNumberFormat="1" applyFont="1" applyBorder="1" applyAlignment="1">
      <alignment horizontal="right"/>
    </xf>
    <xf numFmtId="0" fontId="21" fillId="0" borderId="0" xfId="0" applyFont="1" applyBorder="1" applyAlignment="1">
      <alignment horizontal="right"/>
    </xf>
    <xf numFmtId="0" fontId="21" fillId="0" borderId="5" xfId="0" applyFont="1" applyBorder="1" applyAlignment="1">
      <alignment horizontal="right"/>
    </xf>
    <xf numFmtId="0" fontId="20" fillId="0" borderId="0" xfId="0" applyNumberFormat="1" applyFont="1" applyAlignment="1">
      <alignment horizontal="left"/>
    </xf>
    <xf numFmtId="0" fontId="20" fillId="0" borderId="6" xfId="0" applyNumberFormat="1" applyFont="1" applyBorder="1" applyAlignment="1">
      <alignment horizontal="right"/>
    </xf>
    <xf numFmtId="1" fontId="20" fillId="0" borderId="7" xfId="0" applyNumberFormat="1" applyFont="1" applyBorder="1" applyAlignment="1">
      <alignment horizontal="right"/>
    </xf>
    <xf numFmtId="1" fontId="20" fillId="0" borderId="8" xfId="0" applyNumberFormat="1" applyFont="1" applyBorder="1" applyAlignment="1">
      <alignment horizontal="right"/>
    </xf>
    <xf numFmtId="0" fontId="20" fillId="0" borderId="7" xfId="0" applyNumberFormat="1" applyFont="1" applyBorder="1" applyAlignment="1">
      <alignment horizontal="right"/>
    </xf>
    <xf numFmtId="0" fontId="20" fillId="0" borderId="8" xfId="0" applyNumberFormat="1" applyFont="1" applyBorder="1" applyAlignment="1">
      <alignment horizontal="right"/>
    </xf>
    <xf numFmtId="0" fontId="21" fillId="0" borderId="7" xfId="0" applyFont="1" applyBorder="1" applyAlignment="1">
      <alignment horizontal="right"/>
    </xf>
    <xf numFmtId="0" fontId="21" fillId="0" borderId="8" xfId="0" applyFont="1" applyBorder="1" applyAlignment="1">
      <alignment horizontal="right"/>
    </xf>
    <xf numFmtId="3" fontId="19" fillId="0" borderId="1" xfId="0" applyNumberFormat="1" applyFont="1" applyBorder="1"/>
    <xf numFmtId="3" fontId="19" fillId="0" borderId="0" xfId="0" applyNumberFormat="1" applyFont="1" applyBorder="1"/>
    <xf numFmtId="3" fontId="19" fillId="0" borderId="5" xfId="0" applyNumberFormat="1" applyFont="1" applyBorder="1"/>
    <xf numFmtId="3" fontId="23" fillId="0" borderId="0" xfId="0" applyNumberFormat="1" applyFont="1"/>
    <xf numFmtId="3" fontId="23" fillId="0" borderId="0" xfId="0" applyNumberFormat="1" applyFont="1" applyBorder="1"/>
    <xf numFmtId="3" fontId="23" fillId="0" borderId="5" xfId="0" applyNumberFormat="1" applyFont="1" applyBorder="1"/>
    <xf numFmtId="0" fontId="19" fillId="0" borderId="5" xfId="0" applyFont="1" applyBorder="1"/>
    <xf numFmtId="3" fontId="21" fillId="0" borderId="0" xfId="0" applyNumberFormat="1" applyFont="1" applyAlignment="1">
      <alignment horizontal="left"/>
    </xf>
    <xf numFmtId="3" fontId="23" fillId="0" borderId="4" xfId="0" applyNumberFormat="1" applyFont="1" applyBorder="1"/>
    <xf numFmtId="164" fontId="23" fillId="0" borderId="5" xfId="0" applyNumberFormat="1" applyFont="1" applyBorder="1"/>
    <xf numFmtId="0" fontId="23" fillId="0" borderId="5" xfId="0" applyFont="1" applyBorder="1"/>
    <xf numFmtId="16" fontId="21" fillId="0" borderId="0" xfId="0" applyNumberFormat="1" applyFont="1" applyAlignment="1">
      <alignment horizontal="left"/>
    </xf>
    <xf numFmtId="3" fontId="21" fillId="0" borderId="0" xfId="0" applyNumberFormat="1" applyFont="1"/>
    <xf numFmtId="3" fontId="19" fillId="0" borderId="0" xfId="0" applyNumberFormat="1" applyFont="1"/>
    <xf numFmtId="0" fontId="23" fillId="0" borderId="0" xfId="0" applyFont="1"/>
    <xf numFmtId="3" fontId="23" fillId="0" borderId="6" xfId="0" applyNumberFormat="1" applyFont="1" applyBorder="1"/>
    <xf numFmtId="3" fontId="23" fillId="0" borderId="7" xfId="0" applyNumberFormat="1" applyFont="1" applyBorder="1"/>
    <xf numFmtId="164" fontId="23" fillId="0" borderId="0" xfId="0" applyNumberFormat="1" applyFont="1"/>
    <xf numFmtId="3" fontId="21" fillId="0" borderId="0" xfId="0" applyNumberFormat="1" applyFont="1" applyBorder="1"/>
    <xf numFmtId="164" fontId="21" fillId="0" borderId="0" xfId="0" applyNumberFormat="1" applyFont="1" applyBorder="1"/>
    <xf numFmtId="0" fontId="21" fillId="0" borderId="0" xfId="0" applyFont="1" applyAlignment="1">
      <alignment horizontal="left"/>
    </xf>
    <xf numFmtId="0" fontId="19" fillId="0" borderId="0" xfId="0" applyFont="1" applyBorder="1"/>
    <xf numFmtId="0" fontId="19" fillId="0" borderId="0" xfId="0" applyFont="1" applyAlignment="1">
      <alignment horizontal="left"/>
    </xf>
    <xf numFmtId="3" fontId="5" fillId="0" borderId="0" xfId="4" applyNumberFormat="1" applyFont="1"/>
    <xf numFmtId="3" fontId="27" fillId="0" borderId="0" xfId="4" applyNumberFormat="1" applyFont="1"/>
    <xf numFmtId="0" fontId="11" fillId="0" borderId="0" xfId="5" applyFont="1"/>
    <xf numFmtId="0" fontId="29" fillId="0" borderId="0" xfId="5" applyFont="1" applyAlignment="1">
      <alignment horizontal="center"/>
    </xf>
    <xf numFmtId="0" fontId="28" fillId="0" borderId="0" xfId="0" applyFont="1" applyAlignment="1">
      <alignment horizontal="center"/>
    </xf>
    <xf numFmtId="3" fontId="11" fillId="0" borderId="0" xfId="5" applyNumberFormat="1" applyFont="1"/>
    <xf numFmtId="165" fontId="29" fillId="0" borderId="0" xfId="4" applyNumberFormat="1" applyFont="1" applyAlignment="1">
      <alignment horizontal="right"/>
    </xf>
    <xf numFmtId="1" fontId="11" fillId="0" borderId="0" xfId="0" applyNumberFormat="1" applyFont="1" applyAlignment="1">
      <alignment horizontal="center"/>
    </xf>
    <xf numFmtId="1" fontId="29" fillId="0" borderId="0" xfId="4" applyNumberFormat="1" applyFont="1" applyAlignment="1">
      <alignment horizontal="right"/>
    </xf>
    <xf numFmtId="1" fontId="28" fillId="0" borderId="0" xfId="0" applyNumberFormat="1" applyFont="1"/>
    <xf numFmtId="1" fontId="5" fillId="0" borderId="0" xfId="4" applyNumberFormat="1" applyFont="1"/>
    <xf numFmtId="0" fontId="30" fillId="0" borderId="0" xfId="0" applyFont="1"/>
    <xf numFmtId="3" fontId="30" fillId="0" borderId="0" xfId="0" applyNumberFormat="1" applyFont="1"/>
    <xf numFmtId="3" fontId="30" fillId="0" borderId="5" xfId="0" applyNumberFormat="1" applyFont="1" applyBorder="1"/>
    <xf numFmtId="0" fontId="30" fillId="0" borderId="5" xfId="0" applyFont="1" applyBorder="1"/>
    <xf numFmtId="0" fontId="10" fillId="0" borderId="4" xfId="0" applyNumberFormat="1" applyFont="1" applyBorder="1" applyAlignment="1">
      <alignment horizontal="right"/>
    </xf>
    <xf numFmtId="0" fontId="10" fillId="0" borderId="0" xfId="0" applyNumberFormat="1" applyFont="1" applyBorder="1" applyAlignment="1">
      <alignment horizontal="right"/>
    </xf>
    <xf numFmtId="0" fontId="28" fillId="0" borderId="0" xfId="0" applyFont="1"/>
    <xf numFmtId="3" fontId="28" fillId="0" borderId="0" xfId="0" applyNumberFormat="1" applyFont="1"/>
    <xf numFmtId="3" fontId="18" fillId="0" borderId="0" xfId="4" applyNumberFormat="1" applyFont="1" applyAlignment="1">
      <alignment horizontal="center"/>
    </xf>
    <xf numFmtId="164" fontId="6" fillId="2" borderId="0" xfId="10" applyNumberFormat="1" applyFont="1" applyFill="1"/>
    <xf numFmtId="0" fontId="12" fillId="0" borderId="0" xfId="5" applyFont="1" applyAlignment="1">
      <alignment horizontal="center"/>
    </xf>
    <xf numFmtId="3" fontId="30" fillId="0" borderId="6" xfId="0" applyNumberFormat="1" applyFont="1" applyBorder="1"/>
    <xf numFmtId="164" fontId="23" fillId="0" borderId="8" xfId="0" applyNumberFormat="1" applyFont="1" applyBorder="1"/>
    <xf numFmtId="0" fontId="23" fillId="0" borderId="0" xfId="9" applyFont="1"/>
    <xf numFmtId="0" fontId="21" fillId="0" borderId="0" xfId="9" applyFont="1"/>
    <xf numFmtId="0" fontId="20" fillId="0" borderId="0" xfId="9" applyFont="1" applyAlignment="1">
      <alignment horizontal="left"/>
    </xf>
    <xf numFmtId="3" fontId="29" fillId="0" borderId="0" xfId="5" applyNumberFormat="1" applyFont="1"/>
    <xf numFmtId="164" fontId="31" fillId="0" borderId="0" xfId="10" applyNumberFormat="1" applyFont="1"/>
    <xf numFmtId="3" fontId="23" fillId="3" borderId="7" xfId="0" applyNumberFormat="1" applyFont="1" applyFill="1" applyBorder="1"/>
    <xf numFmtId="3" fontId="23" fillId="3" borderId="8" xfId="0" applyNumberFormat="1" applyFont="1" applyFill="1" applyBorder="1"/>
    <xf numFmtId="164" fontId="23" fillId="0" borderId="5" xfId="10" applyNumberFormat="1" applyFont="1" applyBorder="1"/>
    <xf numFmtId="3" fontId="34" fillId="0" borderId="0" xfId="0" applyNumberFormat="1" applyFont="1"/>
    <xf numFmtId="0" fontId="11" fillId="0" borderId="0" xfId="0" applyFont="1" applyAlignment="1">
      <alignment horizontal="center"/>
    </xf>
    <xf numFmtId="0" fontId="35" fillId="0" borderId="0" xfId="9" applyFont="1" applyAlignment="1">
      <alignment horizontal="left"/>
    </xf>
    <xf numFmtId="164" fontId="6" fillId="4" borderId="0" xfId="10" applyNumberFormat="1" applyFont="1" applyFill="1"/>
    <xf numFmtId="3" fontId="36" fillId="0" borderId="0" xfId="4" applyNumberFormat="1" applyFont="1"/>
    <xf numFmtId="3" fontId="37" fillId="0" borderId="0" xfId="4" applyNumberFormat="1" applyFont="1"/>
    <xf numFmtId="3" fontId="38" fillId="0" borderId="0" xfId="4" applyNumberFormat="1" applyFont="1"/>
    <xf numFmtId="3" fontId="39" fillId="0" borderId="0" xfId="4" applyNumberFormat="1" applyFont="1"/>
    <xf numFmtId="164" fontId="39" fillId="0" borderId="0" xfId="10" applyNumberFormat="1" applyFont="1"/>
    <xf numFmtId="164" fontId="36" fillId="0" borderId="0" xfId="10" applyNumberFormat="1" applyFont="1"/>
    <xf numFmtId="0" fontId="40" fillId="0" borderId="0" xfId="0" applyFont="1" applyAlignment="1">
      <alignment horizontal="center"/>
    </xf>
    <xf numFmtId="0" fontId="40" fillId="0" borderId="0" xfId="0" applyFont="1"/>
    <xf numFmtId="3" fontId="40" fillId="0" borderId="0" xfId="0" applyNumberFormat="1" applyFont="1" applyBorder="1" applyAlignment="1">
      <alignment horizontal="right"/>
    </xf>
    <xf numFmtId="0" fontId="40" fillId="0" borderId="0" xfId="9" applyFont="1" applyAlignment="1">
      <alignment horizontal="right"/>
    </xf>
    <xf numFmtId="3" fontId="28" fillId="0" borderId="0" xfId="9" applyNumberFormat="1" applyFont="1"/>
    <xf numFmtId="1" fontId="29" fillId="0" borderId="0" xfId="0" applyNumberFormat="1" applyFont="1" applyAlignment="1">
      <alignment horizontal="center"/>
    </xf>
    <xf numFmtId="3" fontId="1" fillId="0" borderId="0" xfId="4" applyNumberFormat="1" applyFont="1"/>
    <xf numFmtId="164" fontId="41" fillId="0" borderId="0" xfId="10" applyNumberFormat="1" applyFont="1"/>
    <xf numFmtId="1" fontId="28" fillId="0" borderId="0" xfId="6" applyNumberFormat="1" applyFont="1" applyAlignment="1">
      <alignment horizontal="center"/>
    </xf>
    <xf numFmtId="3" fontId="1" fillId="0" borderId="0" xfId="3" applyNumberFormat="1" applyFont="1"/>
    <xf numFmtId="3" fontId="29" fillId="0" borderId="0" xfId="0" applyNumberFormat="1" applyFont="1" applyFill="1"/>
    <xf numFmtId="0" fontId="28" fillId="0" borderId="0" xfId="8" applyFont="1"/>
    <xf numFmtId="164" fontId="29" fillId="0" borderId="0" xfId="0" applyNumberFormat="1" applyFont="1"/>
    <xf numFmtId="0" fontId="42" fillId="0" borderId="0" xfId="0" applyFont="1" applyFill="1"/>
    <xf numFmtId="3" fontId="28" fillId="0" borderId="0" xfId="0" applyNumberFormat="1" applyFont="1" applyFill="1"/>
    <xf numFmtId="164" fontId="28" fillId="0" borderId="0" xfId="0" applyNumberFormat="1" applyFont="1"/>
    <xf numFmtId="0" fontId="42" fillId="0" borderId="0" xfId="0" applyFont="1" applyFill="1" applyAlignment="1">
      <alignment horizontal="right"/>
    </xf>
    <xf numFmtId="0" fontId="43" fillId="0" borderId="0" xfId="0" applyFont="1" applyBorder="1"/>
    <xf numFmtId="0" fontId="28" fillId="0" borderId="0" xfId="0" applyFont="1" applyFill="1"/>
    <xf numFmtId="0" fontId="28" fillId="0" borderId="0" xfId="0" applyFont="1" applyBorder="1"/>
    <xf numFmtId="164" fontId="28" fillId="0" borderId="0" xfId="9" applyNumberFormat="1" applyFont="1"/>
    <xf numFmtId="3" fontId="28" fillId="0" borderId="0" xfId="9" applyNumberFormat="1" applyFont="1" applyBorder="1"/>
  </cellXfs>
  <cellStyles count="19">
    <cellStyle name="Normal" xfId="0" builtinId="0"/>
    <cellStyle name="Normal 2" xfId="1"/>
    <cellStyle name="Normal 3" xfId="2"/>
    <cellStyle name="Normal 4" xfId="3"/>
    <cellStyle name="Normal 4 2" xfId="4"/>
    <cellStyle name="Normal 4 2 2" xfId="16"/>
    <cellStyle name="Normal 5" xfId="5"/>
    <cellStyle name="Normal 6" xfId="13"/>
    <cellStyle name="Normal 7" xfId="15"/>
    <cellStyle name="Normal 8" xfId="17"/>
    <cellStyle name="Normal 9" xfId="18"/>
    <cellStyle name="Normal_Alla raser 2007" xfId="6"/>
    <cellStyle name="Normal_Reg2004-2005" xfId="7"/>
    <cellStyle name="Normal_Reg2006-2005" xfId="8"/>
    <cellStyle name="Normal_REG97" xfId="9"/>
    <cellStyle name="Procent" xfId="10" builtinId="5"/>
    <cellStyle name="Procent 2" xfId="14"/>
    <cellStyle name="Tusental (0)_REG1999" xfId="11"/>
    <cellStyle name="Valuta (0)_REG1999" xfId="1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BFAF7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syncHorizontal="1" syncRef="A1" enableFormatConditionsCalculation="0">
    <outlinePr summaryBelow="0" summaryRight="0"/>
  </sheetPr>
  <dimension ref="A1:Q87"/>
  <sheetViews>
    <sheetView workbookViewId="0">
      <selection activeCell="F32" sqref="F32"/>
    </sheetView>
  </sheetViews>
  <sheetFormatPr baseColWidth="10" defaultColWidth="11.33203125" defaultRowHeight="15" x14ac:dyDescent="0"/>
  <cols>
    <col min="1" max="1" width="10.33203125" style="95" customWidth="1"/>
    <col min="2" max="4" width="9.6640625" style="44" customWidth="1"/>
    <col min="5" max="5" width="9.6640625" style="94" customWidth="1"/>
    <col min="6" max="6" width="9.6640625" style="86" customWidth="1"/>
    <col min="7" max="11" width="9.6640625" style="44" customWidth="1"/>
    <col min="12" max="12" width="9.83203125" style="44" customWidth="1"/>
    <col min="13" max="13" width="10" style="44" customWidth="1"/>
    <col min="14" max="14" width="9.6640625" style="107" customWidth="1"/>
    <col min="15" max="19" width="9.6640625" style="44" customWidth="1"/>
    <col min="20" max="16384" width="11.33203125" style="44"/>
  </cols>
  <sheetData>
    <row r="1" spans="1:17" ht="10.5" customHeight="1">
      <c r="A1" s="44"/>
      <c r="B1" s="45"/>
      <c r="C1" s="46"/>
      <c r="D1" s="46"/>
      <c r="E1" s="46"/>
      <c r="F1" s="47"/>
      <c r="G1" s="48"/>
      <c r="H1" s="48"/>
      <c r="I1" s="48"/>
      <c r="J1" s="48"/>
      <c r="K1" s="49"/>
      <c r="L1" s="50"/>
      <c r="M1" s="51"/>
      <c r="P1" s="52"/>
      <c r="Q1" s="52"/>
    </row>
    <row r="2" spans="1:17" ht="18">
      <c r="A2" s="53" t="s">
        <v>301</v>
      </c>
      <c r="B2" s="54" t="s">
        <v>302</v>
      </c>
      <c r="C2" s="55" t="s">
        <v>302</v>
      </c>
      <c r="D2" s="55" t="s">
        <v>302</v>
      </c>
      <c r="E2" s="55" t="s">
        <v>302</v>
      </c>
      <c r="F2" s="56" t="s">
        <v>302</v>
      </c>
      <c r="G2" s="111" t="s">
        <v>323</v>
      </c>
      <c r="H2" s="112" t="s">
        <v>323</v>
      </c>
      <c r="I2" s="112" t="s">
        <v>323</v>
      </c>
      <c r="J2" s="112" t="s">
        <v>323</v>
      </c>
      <c r="K2" s="112" t="s">
        <v>323</v>
      </c>
      <c r="L2" s="59" t="s">
        <v>303</v>
      </c>
      <c r="M2" s="60" t="s">
        <v>304</v>
      </c>
      <c r="P2" s="52"/>
      <c r="Q2" s="52"/>
    </row>
    <row r="3" spans="1:17" ht="18">
      <c r="A3" s="53"/>
      <c r="B3" s="54">
        <v>2009</v>
      </c>
      <c r="C3" s="61">
        <f>B3+1</f>
        <v>2010</v>
      </c>
      <c r="D3" s="61">
        <f>C3+1</f>
        <v>2011</v>
      </c>
      <c r="E3" s="61">
        <f>D3+1</f>
        <v>2012</v>
      </c>
      <c r="F3" s="62">
        <f>E3+1</f>
        <v>2013</v>
      </c>
      <c r="G3" s="57">
        <f>B3</f>
        <v>2009</v>
      </c>
      <c r="H3" s="57">
        <f>C3</f>
        <v>2010</v>
      </c>
      <c r="I3" s="57">
        <f>D3</f>
        <v>2011</v>
      </c>
      <c r="J3" s="57">
        <f>E3</f>
        <v>2012</v>
      </c>
      <c r="K3" s="58">
        <f>F3</f>
        <v>2013</v>
      </c>
      <c r="L3" s="63" t="s">
        <v>365</v>
      </c>
      <c r="M3" s="64" t="s">
        <v>365</v>
      </c>
      <c r="P3" s="52"/>
      <c r="Q3" s="52"/>
    </row>
    <row r="4" spans="1:17" ht="9.75" customHeight="1" thickBot="1">
      <c r="A4" s="65"/>
      <c r="B4" s="66"/>
      <c r="C4" s="67"/>
      <c r="D4" s="67"/>
      <c r="E4" s="67"/>
      <c r="F4" s="68"/>
      <c r="G4" s="69"/>
      <c r="H4" s="69"/>
      <c r="I4" s="69"/>
      <c r="J4" s="69"/>
      <c r="K4" s="70"/>
      <c r="L4" s="71"/>
      <c r="M4" s="72"/>
      <c r="P4" s="52"/>
    </row>
    <row r="5" spans="1:17" ht="15" customHeight="1">
      <c r="A5" s="65"/>
      <c r="B5" s="73"/>
      <c r="C5" s="74"/>
      <c r="D5" s="74"/>
      <c r="E5" s="74"/>
      <c r="F5" s="75"/>
      <c r="G5" s="76"/>
      <c r="H5" s="76"/>
      <c r="I5" s="76"/>
      <c r="J5" s="77"/>
      <c r="K5" s="78"/>
      <c r="M5" s="79"/>
    </row>
    <row r="6" spans="1:17" ht="15" customHeight="1">
      <c r="A6" s="80" t="s">
        <v>305</v>
      </c>
      <c r="B6" s="81">
        <v>4253</v>
      </c>
      <c r="C6" s="77">
        <v>4001</v>
      </c>
      <c r="D6" s="77">
        <v>3579</v>
      </c>
      <c r="E6" s="77">
        <v>3578</v>
      </c>
      <c r="F6" s="78">
        <f>K6</f>
        <v>3351</v>
      </c>
      <c r="G6" s="77">
        <f>B6</f>
        <v>4253</v>
      </c>
      <c r="H6" s="77">
        <f>C6</f>
        <v>4001</v>
      </c>
      <c r="I6" s="77">
        <f>D6</f>
        <v>3579</v>
      </c>
      <c r="J6" s="77">
        <f>E6</f>
        <v>3578</v>
      </c>
      <c r="K6" s="109">
        <f>3703+63+15-430</f>
        <v>3351</v>
      </c>
      <c r="L6" s="108">
        <f>F6-E6</f>
        <v>-227</v>
      </c>
      <c r="M6" s="127">
        <f>L6/E6</f>
        <v>-6.3443264393515927E-2</v>
      </c>
    </row>
    <row r="7" spans="1:17" ht="15" customHeight="1">
      <c r="A7" s="80"/>
      <c r="B7" s="81"/>
      <c r="C7" s="77"/>
      <c r="D7" s="77"/>
      <c r="E7" s="77"/>
      <c r="F7" s="78"/>
      <c r="G7" s="77"/>
      <c r="H7" s="77"/>
      <c r="I7" s="77"/>
      <c r="J7" s="77"/>
      <c r="K7" s="110"/>
      <c r="L7" s="107"/>
      <c r="M7" s="83"/>
    </row>
    <row r="8" spans="1:17" ht="15" customHeight="1">
      <c r="A8" s="80" t="s">
        <v>306</v>
      </c>
      <c r="B8" s="81">
        <v>7830</v>
      </c>
      <c r="C8" s="77">
        <v>7561</v>
      </c>
      <c r="D8" s="77">
        <v>6978</v>
      </c>
      <c r="E8" s="77">
        <v>7210</v>
      </c>
      <c r="F8" s="78">
        <f>F6+K8</f>
        <v>6660</v>
      </c>
      <c r="G8" s="77">
        <f>B8-B6</f>
        <v>3577</v>
      </c>
      <c r="H8" s="77">
        <f>C8-C6</f>
        <v>3560</v>
      </c>
      <c r="I8" s="77">
        <f>D8-D6</f>
        <v>3399</v>
      </c>
      <c r="J8" s="77">
        <f>E8-E6</f>
        <v>3632</v>
      </c>
      <c r="K8" s="109">
        <f>3212+57+40</f>
        <v>3309</v>
      </c>
      <c r="L8" s="108">
        <f>F8-E8</f>
        <v>-550</v>
      </c>
      <c r="M8" s="127">
        <f>L8/E8</f>
        <v>-7.6282940360610257E-2</v>
      </c>
    </row>
    <row r="9" spans="1:17" ht="15" customHeight="1">
      <c r="A9" s="80"/>
      <c r="B9" s="81"/>
      <c r="C9" s="77"/>
      <c r="D9" s="77"/>
      <c r="E9" s="77"/>
      <c r="F9" s="78"/>
      <c r="G9" s="77"/>
      <c r="H9" s="77"/>
      <c r="I9" s="77"/>
      <c r="J9" s="77"/>
      <c r="K9" s="110"/>
      <c r="L9" s="107"/>
      <c r="M9" s="83"/>
    </row>
    <row r="10" spans="1:17" ht="15" customHeight="1">
      <c r="A10" s="80" t="s">
        <v>307</v>
      </c>
      <c r="B10" s="81">
        <v>12839</v>
      </c>
      <c r="C10" s="77">
        <v>13027</v>
      </c>
      <c r="D10" s="77">
        <v>11443</v>
      </c>
      <c r="E10" s="77">
        <v>11901</v>
      </c>
      <c r="F10" s="78">
        <f>F8+K10</f>
        <v>10571</v>
      </c>
      <c r="G10" s="77">
        <f>B10-B8</f>
        <v>5009</v>
      </c>
      <c r="H10" s="77">
        <f>C10-C8</f>
        <v>5466</v>
      </c>
      <c r="I10" s="77">
        <f>D10-D8</f>
        <v>4465</v>
      </c>
      <c r="J10" s="77">
        <f>E10-E8</f>
        <v>4691</v>
      </c>
      <c r="K10" s="109">
        <f>3828+70+13</f>
        <v>3911</v>
      </c>
      <c r="L10" s="108">
        <f>F10-E10</f>
        <v>-1330</v>
      </c>
      <c r="M10" s="127">
        <f>L10/E10</f>
        <v>-0.11175531467943871</v>
      </c>
    </row>
    <row r="11" spans="1:17" ht="15" customHeight="1">
      <c r="A11" s="80"/>
      <c r="B11" s="81"/>
      <c r="C11" s="77"/>
      <c r="D11" s="77"/>
      <c r="E11" s="77"/>
      <c r="F11" s="78"/>
      <c r="G11" s="77"/>
      <c r="H11" s="77"/>
      <c r="I11" s="77"/>
      <c r="J11" s="77"/>
      <c r="K11" s="78"/>
      <c r="L11" s="107"/>
      <c r="M11" s="83"/>
    </row>
    <row r="12" spans="1:17" ht="15" customHeight="1">
      <c r="A12" s="80" t="s">
        <v>308</v>
      </c>
      <c r="B12" s="81">
        <v>19100</v>
      </c>
      <c r="C12" s="77">
        <v>18702</v>
      </c>
      <c r="D12" s="77">
        <v>16796</v>
      </c>
      <c r="E12" s="77">
        <v>17158</v>
      </c>
      <c r="F12" s="78">
        <f>F10+K12</f>
        <v>16492</v>
      </c>
      <c r="G12" s="77">
        <f>B12-B10</f>
        <v>6261</v>
      </c>
      <c r="H12" s="77">
        <f>C12-C10</f>
        <v>5675</v>
      </c>
      <c r="I12" s="77">
        <f>D12-D10</f>
        <v>5353</v>
      </c>
      <c r="J12" s="77">
        <f>E12-E10</f>
        <v>5257</v>
      </c>
      <c r="K12" s="78">
        <f>5848+43+30</f>
        <v>5921</v>
      </c>
      <c r="L12" s="108">
        <f>F12-E12</f>
        <v>-666</v>
      </c>
      <c r="M12" s="127">
        <f>L12/E12</f>
        <v>-3.8815712787038117E-2</v>
      </c>
    </row>
    <row r="13" spans="1:17" ht="15" customHeight="1">
      <c r="A13" s="84"/>
      <c r="B13" s="81"/>
      <c r="C13" s="77"/>
      <c r="D13" s="77"/>
      <c r="E13" s="77"/>
      <c r="F13" s="78"/>
      <c r="G13" s="77"/>
      <c r="H13" s="77"/>
      <c r="I13" s="77"/>
      <c r="J13" s="77"/>
      <c r="K13" s="78"/>
      <c r="L13" s="108"/>
      <c r="M13" s="83"/>
    </row>
    <row r="14" spans="1:17" ht="15" customHeight="1">
      <c r="A14" s="80" t="s">
        <v>309</v>
      </c>
      <c r="B14" s="81">
        <v>25466</v>
      </c>
      <c r="C14" s="77">
        <v>25246</v>
      </c>
      <c r="D14" s="77">
        <v>24327</v>
      </c>
      <c r="E14" s="77">
        <v>23829</v>
      </c>
      <c r="F14" s="78">
        <f>F12+K14</f>
        <v>23161</v>
      </c>
      <c r="G14" s="77">
        <f>B14-B12</f>
        <v>6366</v>
      </c>
      <c r="H14" s="77">
        <f>C14-C12</f>
        <v>6544</v>
      </c>
      <c r="I14" s="77">
        <f>D14-D12</f>
        <v>7531</v>
      </c>
      <c r="J14" s="77">
        <f>E14-E12</f>
        <v>6671</v>
      </c>
      <c r="K14" s="78">
        <f>6483+124+62</f>
        <v>6669</v>
      </c>
      <c r="L14" s="108">
        <f>F14-E14</f>
        <v>-668</v>
      </c>
      <c r="M14" s="127">
        <f>L14/E14</f>
        <v>-2.8033068949599227E-2</v>
      </c>
      <c r="N14" s="108"/>
    </row>
    <row r="15" spans="1:17" ht="15" customHeight="1">
      <c r="A15" s="80"/>
      <c r="B15" s="81"/>
      <c r="C15" s="77"/>
      <c r="D15" s="77"/>
      <c r="E15" s="77"/>
      <c r="F15" s="78"/>
      <c r="G15" s="77"/>
      <c r="H15" s="77"/>
      <c r="I15" s="77"/>
      <c r="J15" s="77"/>
      <c r="K15" s="78"/>
      <c r="L15" s="108"/>
      <c r="M15" s="83"/>
    </row>
    <row r="16" spans="1:17" ht="15" customHeight="1">
      <c r="A16" s="80" t="s">
        <v>310</v>
      </c>
      <c r="B16" s="81">
        <v>31780</v>
      </c>
      <c r="C16" s="77">
        <v>31913</v>
      </c>
      <c r="D16" s="77">
        <v>30335</v>
      </c>
      <c r="E16" s="77">
        <v>29848</v>
      </c>
      <c r="F16" s="78">
        <f>F14+K16</f>
        <v>28470</v>
      </c>
      <c r="G16" s="77">
        <f>B16-B14</f>
        <v>6314</v>
      </c>
      <c r="H16" s="77">
        <f>C16-C14</f>
        <v>6667</v>
      </c>
      <c r="I16" s="77">
        <f>D16-D14</f>
        <v>6008</v>
      </c>
      <c r="J16" s="77">
        <f>E16-E14</f>
        <v>6019</v>
      </c>
      <c r="K16" s="78">
        <f>5186+85+38</f>
        <v>5309</v>
      </c>
      <c r="L16" s="108">
        <f>F16-E16</f>
        <v>-1378</v>
      </c>
      <c r="M16" s="127">
        <f>L16/E16</f>
        <v>-4.6167247386759584E-2</v>
      </c>
      <c r="N16" s="108"/>
    </row>
    <row r="17" spans="1:17" ht="15" customHeight="1">
      <c r="A17" s="80"/>
      <c r="B17" s="81"/>
      <c r="C17" s="77"/>
      <c r="D17" s="77"/>
      <c r="E17" s="77"/>
      <c r="F17" s="78"/>
      <c r="G17" s="77"/>
      <c r="H17" s="77"/>
      <c r="I17" s="77"/>
      <c r="J17" s="77"/>
      <c r="K17" s="78"/>
      <c r="L17" s="108"/>
      <c r="M17" s="82"/>
    </row>
    <row r="18" spans="1:17" ht="15" customHeight="1">
      <c r="A18" s="80" t="s">
        <v>311</v>
      </c>
      <c r="B18" s="81">
        <v>37839</v>
      </c>
      <c r="C18" s="77">
        <v>38379</v>
      </c>
      <c r="D18" s="77">
        <v>35314</v>
      </c>
      <c r="E18" s="77">
        <v>35670</v>
      </c>
      <c r="F18" s="78">
        <f>F16+K18</f>
        <v>34136</v>
      </c>
      <c r="G18" s="77">
        <f>B18-B16</f>
        <v>6059</v>
      </c>
      <c r="H18" s="77">
        <f>C18-C16</f>
        <v>6466</v>
      </c>
      <c r="I18" s="77">
        <f>D18-D16</f>
        <v>4979</v>
      </c>
      <c r="J18" s="77">
        <f>E18-E16</f>
        <v>5822</v>
      </c>
      <c r="K18" s="78">
        <f>5536+70+60</f>
        <v>5666</v>
      </c>
      <c r="L18" s="108">
        <f>F18-E18</f>
        <v>-1534</v>
      </c>
      <c r="M18" s="127">
        <f>L18/E18</f>
        <v>-4.3005326604990186E-2</v>
      </c>
      <c r="N18" s="108"/>
    </row>
    <row r="19" spans="1:17" ht="15" customHeight="1">
      <c r="A19" s="80"/>
      <c r="B19" s="81"/>
      <c r="C19" s="77"/>
      <c r="D19" s="77"/>
      <c r="E19" s="77"/>
      <c r="F19" s="78"/>
      <c r="G19" s="77"/>
      <c r="H19" s="77"/>
      <c r="I19" s="77"/>
      <c r="J19" s="77"/>
      <c r="K19" s="78"/>
      <c r="L19" s="108"/>
      <c r="M19" s="82"/>
    </row>
    <row r="20" spans="1:17" ht="15" customHeight="1">
      <c r="A20" s="80" t="s">
        <v>312</v>
      </c>
      <c r="B20" s="81">
        <v>42525</v>
      </c>
      <c r="C20" s="77">
        <v>43417</v>
      </c>
      <c r="D20" s="77">
        <v>39853</v>
      </c>
      <c r="E20" s="77">
        <v>40088</v>
      </c>
      <c r="F20" s="78">
        <f>F18+K20</f>
        <v>38319</v>
      </c>
      <c r="G20" s="77">
        <f>B20-B18</f>
        <v>4686</v>
      </c>
      <c r="H20" s="77">
        <f>C20-C18</f>
        <v>5038</v>
      </c>
      <c r="I20" s="77">
        <f>D20-D18</f>
        <v>4539</v>
      </c>
      <c r="J20" s="77">
        <f>E20-E18</f>
        <v>4418</v>
      </c>
      <c r="K20" s="78">
        <f>4075+60+48</f>
        <v>4183</v>
      </c>
      <c r="L20" s="108">
        <f>F20-E20</f>
        <v>-1769</v>
      </c>
      <c r="M20" s="127">
        <f>L20/E20</f>
        <v>-4.4127918579125923E-2</v>
      </c>
      <c r="N20" s="108"/>
      <c r="P20" s="76"/>
    </row>
    <row r="21" spans="1:17" ht="15" customHeight="1">
      <c r="A21" s="80"/>
      <c r="B21" s="81"/>
      <c r="C21" s="77"/>
      <c r="D21" s="77"/>
      <c r="E21" s="77"/>
      <c r="F21" s="78"/>
      <c r="G21" s="77"/>
      <c r="H21" s="77"/>
      <c r="I21" s="77"/>
      <c r="J21" s="77"/>
      <c r="K21" s="78"/>
      <c r="L21" s="108"/>
      <c r="M21" s="83"/>
    </row>
    <row r="22" spans="1:17" ht="15" customHeight="1">
      <c r="A22" s="80" t="s">
        <v>313</v>
      </c>
      <c r="B22" s="81">
        <v>46222</v>
      </c>
      <c r="C22" s="77">
        <v>47111</v>
      </c>
      <c r="D22" s="77">
        <v>42940</v>
      </c>
      <c r="E22" s="77">
        <v>43372</v>
      </c>
      <c r="F22" s="78">
        <f>F20+K22</f>
        <v>41792</v>
      </c>
      <c r="G22" s="77">
        <f>B22-B20</f>
        <v>3697</v>
      </c>
      <c r="H22" s="77">
        <f>C22-C20</f>
        <v>3694</v>
      </c>
      <c r="I22" s="77">
        <f>D22-D20</f>
        <v>3087</v>
      </c>
      <c r="J22" s="77">
        <f>E22-E20</f>
        <v>3284</v>
      </c>
      <c r="K22" s="78">
        <f>3408+49+16</f>
        <v>3473</v>
      </c>
      <c r="L22" s="108">
        <f>F22-E22</f>
        <v>-1580</v>
      </c>
      <c r="M22" s="127">
        <f>L22/E22</f>
        <v>-3.6429032555565802E-2</v>
      </c>
      <c r="N22" s="108"/>
    </row>
    <row r="23" spans="1:17" ht="15" customHeight="1">
      <c r="A23" s="80"/>
      <c r="B23" s="81"/>
      <c r="C23" s="77"/>
      <c r="D23" s="77"/>
      <c r="E23" s="77"/>
      <c r="F23" s="78"/>
      <c r="G23" s="77"/>
      <c r="H23" s="77"/>
      <c r="I23" s="77"/>
      <c r="J23" s="77"/>
      <c r="K23" s="78"/>
      <c r="L23" s="108"/>
      <c r="M23" s="83"/>
    </row>
    <row r="24" spans="1:17" ht="15" customHeight="1">
      <c r="A24" s="80" t="s">
        <v>314</v>
      </c>
      <c r="B24" s="81">
        <v>50422</v>
      </c>
      <c r="C24" s="77">
        <v>50756</v>
      </c>
      <c r="D24" s="77">
        <v>46551</v>
      </c>
      <c r="E24" s="77">
        <v>47071</v>
      </c>
      <c r="F24" s="78">
        <f>F22+K24</f>
        <v>45280</v>
      </c>
      <c r="G24" s="77">
        <f>B24-B22</f>
        <v>4200</v>
      </c>
      <c r="H24" s="77">
        <f>C24-C22</f>
        <v>3645</v>
      </c>
      <c r="I24" s="77">
        <f>D24-D22</f>
        <v>3611</v>
      </c>
      <c r="J24" s="77">
        <f>E24-E22</f>
        <v>3699</v>
      </c>
      <c r="K24" s="78">
        <f>3407+50+31</f>
        <v>3488</v>
      </c>
      <c r="L24" s="108">
        <f>F24-E24</f>
        <v>-1791</v>
      </c>
      <c r="M24" s="127">
        <f>L24/E24</f>
        <v>-3.8048904845871132E-2</v>
      </c>
      <c r="N24" s="108"/>
    </row>
    <row r="25" spans="1:17" ht="15" customHeight="1">
      <c r="A25" s="80"/>
      <c r="B25" s="81"/>
      <c r="C25" s="77"/>
      <c r="D25" s="77"/>
      <c r="E25" s="77"/>
      <c r="F25" s="78"/>
      <c r="G25" s="77"/>
      <c r="H25" s="77"/>
      <c r="I25" s="77"/>
      <c r="J25" s="77"/>
      <c r="K25" s="78"/>
      <c r="L25" s="108"/>
      <c r="M25" s="83"/>
    </row>
    <row r="26" spans="1:17" ht="15" customHeight="1">
      <c r="A26" s="80" t="s">
        <v>315</v>
      </c>
      <c r="B26" s="81">
        <v>54421</v>
      </c>
      <c r="C26" s="77">
        <v>54285</v>
      </c>
      <c r="D26" s="77">
        <v>50169</v>
      </c>
      <c r="E26" s="77">
        <v>50738</v>
      </c>
      <c r="F26" s="78">
        <f>F24+K26</f>
        <v>48365</v>
      </c>
      <c r="G26" s="77">
        <f>B26-B24</f>
        <v>3999</v>
      </c>
      <c r="H26" s="77">
        <f>C26-C24</f>
        <v>3529</v>
      </c>
      <c r="I26" s="77">
        <f>D26-D24</f>
        <v>3618</v>
      </c>
      <c r="J26" s="77">
        <f>E26-E24</f>
        <v>3667</v>
      </c>
      <c r="K26" s="78">
        <f>3000+57+28</f>
        <v>3085</v>
      </c>
      <c r="L26" s="108">
        <f>F26-E26</f>
        <v>-2373</v>
      </c>
      <c r="M26" s="127">
        <f>L26/E26</f>
        <v>-4.6769679530135201E-2</v>
      </c>
      <c r="N26" s="108"/>
      <c r="O26" s="86"/>
      <c r="P26" s="86"/>
      <c r="Q26" s="86"/>
    </row>
    <row r="27" spans="1:17" ht="15" customHeight="1">
      <c r="A27" s="80"/>
      <c r="B27" s="81"/>
      <c r="C27" s="77"/>
      <c r="D27" s="77"/>
      <c r="E27" s="77"/>
      <c r="F27" s="78"/>
      <c r="G27" s="77"/>
      <c r="H27" s="77"/>
      <c r="I27" s="77"/>
      <c r="J27" s="77"/>
      <c r="K27" s="78"/>
      <c r="L27" s="108"/>
      <c r="M27" s="83"/>
    </row>
    <row r="28" spans="1:17" ht="15" customHeight="1">
      <c r="A28" s="80" t="s">
        <v>316</v>
      </c>
      <c r="B28" s="81">
        <f>58712-798</f>
        <v>57914</v>
      </c>
      <c r="C28" s="77">
        <v>57247</v>
      </c>
      <c r="D28" s="77">
        <v>53134</v>
      </c>
      <c r="E28" s="77">
        <v>53390</v>
      </c>
      <c r="F28" s="78">
        <f>F26+K28</f>
        <v>50497</v>
      </c>
      <c r="G28" s="77">
        <f>B28-B26</f>
        <v>3493</v>
      </c>
      <c r="H28" s="77">
        <f>C28-C26</f>
        <v>2962</v>
      </c>
      <c r="I28" s="77">
        <f>D28-D26</f>
        <v>2965</v>
      </c>
      <c r="J28" s="77">
        <f>E28-E26</f>
        <v>2652</v>
      </c>
      <c r="K28" s="78">
        <f>2085+42+11-6</f>
        <v>2132</v>
      </c>
      <c r="L28" s="108">
        <f>F28-E28</f>
        <v>-2893</v>
      </c>
      <c r="M28" s="127">
        <f>L28/E28</f>
        <v>-5.4186177186739092E-2</v>
      </c>
      <c r="N28" s="108"/>
    </row>
    <row r="29" spans="1:17" ht="15" customHeight="1">
      <c r="A29" s="80"/>
      <c r="B29" s="81"/>
      <c r="C29" s="77"/>
      <c r="D29" s="77"/>
      <c r="E29" s="77"/>
      <c r="F29" s="78"/>
      <c r="G29" s="77"/>
      <c r="H29" s="77"/>
      <c r="I29" s="77"/>
      <c r="J29" s="77"/>
      <c r="K29" s="78"/>
      <c r="L29" s="108"/>
      <c r="M29" s="83"/>
    </row>
    <row r="30" spans="1:17" ht="15" customHeight="1" thickBot="1">
      <c r="A30" s="80" t="s">
        <v>317</v>
      </c>
      <c r="B30" s="88">
        <v>798</v>
      </c>
      <c r="C30" s="89">
        <v>653</v>
      </c>
      <c r="D30" s="89">
        <v>774</v>
      </c>
      <c r="E30" s="125"/>
      <c r="F30" s="126"/>
      <c r="G30" s="89">
        <f>B30</f>
        <v>798</v>
      </c>
      <c r="H30" s="89">
        <f>C30</f>
        <v>653</v>
      </c>
      <c r="I30" s="89">
        <f>D30</f>
        <v>774</v>
      </c>
      <c r="J30" s="125"/>
      <c r="K30" s="126"/>
      <c r="L30" s="118"/>
      <c r="M30" s="119"/>
      <c r="N30" s="108"/>
    </row>
    <row r="31" spans="1:17" ht="15" customHeight="1">
      <c r="A31" s="80"/>
      <c r="B31" s="77"/>
      <c r="C31" s="77"/>
      <c r="D31" s="77"/>
      <c r="E31" s="77"/>
      <c r="F31" s="77"/>
      <c r="G31" s="76"/>
      <c r="H31" s="76"/>
      <c r="I31" s="76"/>
      <c r="J31" s="77"/>
      <c r="K31" s="77"/>
      <c r="L31" s="76"/>
      <c r="M31" s="90"/>
    </row>
    <row r="32" spans="1:17" ht="15" customHeight="1">
      <c r="A32" s="80" t="s">
        <v>0</v>
      </c>
      <c r="B32" s="91">
        <f>B28+B30</f>
        <v>58712</v>
      </c>
      <c r="C32" s="91">
        <f>C28+C30</f>
        <v>57900</v>
      </c>
      <c r="D32" s="91">
        <f>D28+D30</f>
        <v>53908</v>
      </c>
      <c r="E32" s="91">
        <f>E28+E30</f>
        <v>53390</v>
      </c>
      <c r="F32" s="91">
        <f>F28</f>
        <v>50497</v>
      </c>
      <c r="G32" s="91">
        <f t="shared" ref="G32:I32" si="0">SUM(G6:G30)</f>
        <v>58712</v>
      </c>
      <c r="H32" s="91">
        <f t="shared" si="0"/>
        <v>57900</v>
      </c>
      <c r="I32" s="91">
        <f t="shared" si="0"/>
        <v>53908</v>
      </c>
      <c r="J32" s="91">
        <f>SUM(J6:J30)</f>
        <v>53390</v>
      </c>
      <c r="K32" s="91">
        <f>SUM(K6:K30)</f>
        <v>50497</v>
      </c>
      <c r="L32" s="85">
        <f>K32-J32</f>
        <v>-2893</v>
      </c>
      <c r="M32" s="92">
        <f>L32/J32</f>
        <v>-5.4186177186739092E-2</v>
      </c>
      <c r="N32" s="85"/>
    </row>
    <row r="33" spans="1:16" ht="15" customHeight="1">
      <c r="A33" s="93"/>
      <c r="E33" s="77"/>
      <c r="F33" s="76"/>
      <c r="G33" s="76"/>
      <c r="L33" s="76"/>
      <c r="M33" s="76"/>
      <c r="N33" s="108"/>
      <c r="O33" s="87"/>
    </row>
    <row r="34" spans="1:16" ht="15" customHeight="1">
      <c r="A34" s="93"/>
      <c r="E34" s="77"/>
      <c r="F34" s="76"/>
      <c r="G34" s="86"/>
      <c r="H34" s="86"/>
      <c r="I34" s="86"/>
      <c r="J34" s="86"/>
      <c r="L34" s="76"/>
      <c r="M34" s="76"/>
      <c r="N34" s="108"/>
      <c r="O34" s="87"/>
    </row>
    <row r="35" spans="1:16" ht="15" customHeight="1">
      <c r="A35" s="93"/>
      <c r="E35" s="77"/>
      <c r="F35" s="76"/>
      <c r="G35" s="86"/>
      <c r="H35" s="86"/>
      <c r="I35" s="86"/>
      <c r="J35" s="86"/>
      <c r="K35" s="86"/>
      <c r="L35" s="76"/>
      <c r="M35" s="76"/>
      <c r="N35" s="108"/>
    </row>
    <row r="36" spans="1:16">
      <c r="A36" s="93"/>
      <c r="E36" s="77"/>
      <c r="F36" s="76"/>
      <c r="G36" s="76"/>
      <c r="K36" s="86"/>
      <c r="M36" s="86"/>
      <c r="N36" s="108"/>
      <c r="O36" s="86"/>
    </row>
    <row r="37" spans="1:16">
      <c r="A37" s="93"/>
      <c r="E37" s="77"/>
      <c r="F37" s="76"/>
      <c r="G37" s="76"/>
      <c r="M37" s="86"/>
      <c r="N37" s="108"/>
      <c r="O37" s="86"/>
    </row>
    <row r="38" spans="1:16">
      <c r="A38" s="93"/>
      <c r="G38" s="76"/>
      <c r="H38" s="76"/>
      <c r="O38" s="86"/>
      <c r="P38" s="86"/>
    </row>
    <row r="39" spans="1:16">
      <c r="A39" s="93"/>
      <c r="G39" s="86"/>
      <c r="H39" s="86"/>
    </row>
    <row r="40" spans="1:16">
      <c r="G40" s="86"/>
      <c r="H40" s="86"/>
    </row>
    <row r="41" spans="1:16">
      <c r="G41" s="86"/>
      <c r="H41" s="86"/>
    </row>
    <row r="42" spans="1:16">
      <c r="G42" s="86"/>
      <c r="H42" s="86"/>
    </row>
    <row r="43" spans="1:16">
      <c r="G43" s="86"/>
      <c r="H43" s="86"/>
    </row>
    <row r="44" spans="1:16">
      <c r="G44" s="86"/>
      <c r="H44" s="86"/>
    </row>
    <row r="45" spans="1:16">
      <c r="G45" s="86"/>
      <c r="H45" s="86"/>
    </row>
    <row r="46" spans="1:16">
      <c r="G46" s="86"/>
      <c r="H46" s="86"/>
    </row>
    <row r="47" spans="1:16">
      <c r="G47" s="86"/>
      <c r="H47" s="86"/>
    </row>
    <row r="48" spans="1:16">
      <c r="G48" s="86"/>
      <c r="H48" s="86"/>
    </row>
    <row r="49" spans="7:8">
      <c r="G49" s="86"/>
      <c r="H49" s="86"/>
    </row>
    <row r="50" spans="7:8">
      <c r="G50" s="86"/>
      <c r="H50" s="86"/>
    </row>
    <row r="51" spans="7:8">
      <c r="G51" s="86"/>
      <c r="H51" s="86"/>
    </row>
    <row r="52" spans="7:8">
      <c r="G52" s="86"/>
      <c r="H52" s="86"/>
    </row>
    <row r="53" spans="7:8">
      <c r="G53" s="86"/>
      <c r="H53" s="86"/>
    </row>
    <row r="54" spans="7:8">
      <c r="G54" s="86"/>
      <c r="H54" s="86"/>
    </row>
    <row r="55" spans="7:8">
      <c r="G55" s="86"/>
      <c r="H55" s="86"/>
    </row>
    <row r="56" spans="7:8">
      <c r="G56" s="86"/>
      <c r="H56" s="86"/>
    </row>
    <row r="57" spans="7:8">
      <c r="G57" s="86"/>
      <c r="H57" s="86"/>
    </row>
    <row r="58" spans="7:8">
      <c r="G58" s="86"/>
      <c r="H58" s="86"/>
    </row>
    <row r="59" spans="7:8">
      <c r="G59" s="86"/>
      <c r="H59" s="86"/>
    </row>
    <row r="60" spans="7:8">
      <c r="G60" s="86"/>
      <c r="H60" s="86"/>
    </row>
    <row r="61" spans="7:8">
      <c r="G61" s="86"/>
      <c r="H61" s="86"/>
    </row>
    <row r="62" spans="7:8">
      <c r="G62" s="86"/>
      <c r="H62" s="86"/>
    </row>
    <row r="63" spans="7:8">
      <c r="G63" s="86"/>
      <c r="H63" s="86"/>
    </row>
    <row r="64" spans="7:8">
      <c r="G64" s="86"/>
      <c r="H64" s="86"/>
    </row>
    <row r="65" spans="7:8">
      <c r="G65" s="86"/>
      <c r="H65" s="86"/>
    </row>
    <row r="66" spans="7:8">
      <c r="G66" s="86"/>
      <c r="H66" s="86"/>
    </row>
    <row r="67" spans="7:8">
      <c r="G67" s="86"/>
      <c r="H67" s="86"/>
    </row>
    <row r="68" spans="7:8">
      <c r="G68" s="86"/>
      <c r="H68" s="86"/>
    </row>
    <row r="69" spans="7:8">
      <c r="G69" s="86"/>
      <c r="H69" s="86"/>
    </row>
    <row r="70" spans="7:8">
      <c r="G70" s="86"/>
      <c r="H70" s="86"/>
    </row>
    <row r="71" spans="7:8">
      <c r="G71" s="86"/>
      <c r="H71" s="86"/>
    </row>
    <row r="72" spans="7:8">
      <c r="G72" s="86"/>
      <c r="H72" s="86"/>
    </row>
    <row r="73" spans="7:8">
      <c r="G73" s="86"/>
      <c r="H73" s="86"/>
    </row>
    <row r="74" spans="7:8">
      <c r="G74" s="86"/>
      <c r="H74" s="86"/>
    </row>
    <row r="75" spans="7:8">
      <c r="G75" s="86"/>
      <c r="H75" s="86"/>
    </row>
    <row r="76" spans="7:8">
      <c r="G76" s="86"/>
      <c r="H76" s="86"/>
    </row>
    <row r="77" spans="7:8">
      <c r="G77" s="86"/>
      <c r="H77" s="86"/>
    </row>
    <row r="78" spans="7:8">
      <c r="G78" s="86"/>
      <c r="H78" s="86"/>
    </row>
    <row r="79" spans="7:8">
      <c r="G79" s="86"/>
      <c r="H79" s="86"/>
    </row>
    <row r="80" spans="7:8">
      <c r="G80" s="86"/>
      <c r="H80" s="86"/>
    </row>
    <row r="81" spans="7:8">
      <c r="G81" s="86"/>
      <c r="H81" s="86"/>
    </row>
    <row r="82" spans="7:8">
      <c r="G82" s="86"/>
      <c r="H82" s="86"/>
    </row>
    <row r="83" spans="7:8">
      <c r="G83" s="86"/>
      <c r="H83" s="86"/>
    </row>
    <row r="84" spans="7:8">
      <c r="G84" s="86"/>
      <c r="H84" s="86"/>
    </row>
    <row r="85" spans="7:8">
      <c r="G85" s="86"/>
      <c r="H85" s="86"/>
    </row>
    <row r="86" spans="7:8">
      <c r="G86" s="86"/>
      <c r="H86" s="86"/>
    </row>
    <row r="87" spans="7:8">
      <c r="G87" s="86"/>
      <c r="H87" s="86"/>
    </row>
  </sheetData>
  <dataConsolidate/>
  <phoneticPr fontId="24" type="noConversion"/>
  <pageMargins left="0.74803149606299213" right="0.15748031496062992" top="0.86614173228346458" bottom="0.19685039370078741" header="0.35433070866141736" footer="0.15748031496062992"/>
  <headerFooter alignWithMargins="0">
    <oddHeader>&amp;L&amp;"-,Fet"SVENSKA KENNELKLUBBEN&amp;C&amp;"-,Fet"&amp;12&amp;A&amp;R&amp;"-,Fet"SKK  2014-01-02</oddHeader>
  </headerFooter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9"/>
  <sheetViews>
    <sheetView workbookViewId="0">
      <pane ySplit="3" topLeftCell="A4" activePane="bottomLeft" state="frozen"/>
      <selection pane="bottomLeft" activeCell="A4" sqref="A4"/>
    </sheetView>
  </sheetViews>
  <sheetFormatPr baseColWidth="10" defaultColWidth="8.83203125" defaultRowHeight="14" x14ac:dyDescent="0"/>
  <cols>
    <col min="1" max="1" width="6.33203125" style="37" customWidth="1"/>
    <col min="2" max="2" width="35.6640625" style="39" bestFit="1" customWidth="1"/>
    <col min="3" max="5" width="9.1640625" style="39" customWidth="1"/>
    <col min="6" max="6" width="9.6640625" style="39" customWidth="1"/>
    <col min="7" max="7" width="9.83203125" style="102" customWidth="1"/>
    <col min="8" max="8" width="8.83203125" style="106"/>
    <col min="9" max="9" width="30.5" style="96" customWidth="1"/>
    <col min="10" max="10" width="8.83203125" style="98"/>
    <col min="11" max="12" width="8.83203125" style="97"/>
    <col min="13" max="16384" width="8.83203125" style="39"/>
  </cols>
  <sheetData>
    <row r="1" spans="1:13" ht="18">
      <c r="A1" s="117" t="s">
        <v>300</v>
      </c>
      <c r="B1" s="34" t="s">
        <v>229</v>
      </c>
      <c r="C1" s="35">
        <v>2013</v>
      </c>
      <c r="D1" s="35">
        <v>2012</v>
      </c>
      <c r="E1" s="32" t="s">
        <v>1</v>
      </c>
      <c r="F1" s="33" t="s">
        <v>2</v>
      </c>
      <c r="G1" s="35"/>
      <c r="H1" s="35"/>
      <c r="J1" s="35"/>
    </row>
    <row r="2" spans="1:13" ht="18">
      <c r="B2" s="40"/>
      <c r="C2" s="40"/>
      <c r="D2" s="40"/>
      <c r="E2" s="38"/>
      <c r="F2" s="38"/>
      <c r="G2" s="101"/>
      <c r="H2" s="41"/>
      <c r="J2" s="101"/>
    </row>
    <row r="3" spans="1:13" ht="18">
      <c r="A3" s="42"/>
      <c r="B3" s="115" t="s">
        <v>0</v>
      </c>
      <c r="C3" s="40">
        <f>SUM(C5:C332)</f>
        <v>50497</v>
      </c>
      <c r="D3" s="40">
        <f>SUM(D5:D332)</f>
        <v>53390</v>
      </c>
      <c r="E3" s="40">
        <f>C3-D3</f>
        <v>-2893</v>
      </c>
      <c r="F3" s="36">
        <f>E3/D3</f>
        <v>-5.4186177186739092E-2</v>
      </c>
      <c r="G3" s="40"/>
      <c r="H3" s="40"/>
      <c r="I3" s="99"/>
    </row>
    <row r="4" spans="1:13" ht="15" customHeight="1">
      <c r="A4" s="42"/>
      <c r="B4" s="115"/>
      <c r="C4" s="40"/>
      <c r="D4" s="40"/>
      <c r="E4" s="40"/>
      <c r="F4" s="36"/>
      <c r="G4" s="40"/>
      <c r="H4" s="40"/>
      <c r="I4" s="99"/>
    </row>
    <row r="5" spans="1:13" ht="15" customHeight="1">
      <c r="A5" s="129">
        <v>201</v>
      </c>
      <c r="B5" s="2" t="s">
        <v>142</v>
      </c>
      <c r="C5" s="6">
        <v>64</v>
      </c>
      <c r="D5" s="6">
        <v>95</v>
      </c>
      <c r="E5" s="39">
        <f t="shared" ref="E5:E68" si="0">C5-D5</f>
        <v>-31</v>
      </c>
      <c r="F5" s="43">
        <f t="shared" ref="F5:F14" si="1">E5/D5</f>
        <v>-0.32631578947368423</v>
      </c>
      <c r="H5" s="103"/>
      <c r="I5" s="99"/>
    </row>
    <row r="6" spans="1:13" ht="15" customHeight="1">
      <c r="A6" s="129">
        <v>1</v>
      </c>
      <c r="B6" s="2" t="s">
        <v>166</v>
      </c>
      <c r="C6" s="6">
        <v>62</v>
      </c>
      <c r="D6" s="6">
        <v>56</v>
      </c>
      <c r="E6" s="39">
        <f t="shared" si="0"/>
        <v>6</v>
      </c>
      <c r="F6" s="43">
        <f t="shared" si="1"/>
        <v>0.10714285714285714</v>
      </c>
      <c r="G6" s="40"/>
      <c r="H6" s="103"/>
      <c r="I6" s="2"/>
      <c r="J6" s="6"/>
      <c r="M6" s="97"/>
    </row>
    <row r="7" spans="1:13" ht="15" customHeight="1">
      <c r="A7" s="129">
        <v>301</v>
      </c>
      <c r="B7" s="2" t="s">
        <v>208</v>
      </c>
      <c r="C7" s="6">
        <v>88</v>
      </c>
      <c r="D7" s="6">
        <v>66</v>
      </c>
      <c r="E7" s="39">
        <f t="shared" si="0"/>
        <v>22</v>
      </c>
      <c r="F7" s="43">
        <f t="shared" si="1"/>
        <v>0.33333333333333331</v>
      </c>
      <c r="H7" s="103"/>
      <c r="I7" s="2"/>
      <c r="J7" s="6"/>
      <c r="M7" s="97"/>
    </row>
    <row r="8" spans="1:13" ht="15" customHeight="1">
      <c r="A8" s="129">
        <v>501</v>
      </c>
      <c r="B8" s="2" t="s">
        <v>103</v>
      </c>
      <c r="C8" s="6">
        <v>21</v>
      </c>
      <c r="D8" s="6">
        <v>33</v>
      </c>
      <c r="E8" s="39">
        <f t="shared" si="0"/>
        <v>-12</v>
      </c>
      <c r="F8" s="43">
        <f t="shared" si="1"/>
        <v>-0.36363636363636365</v>
      </c>
      <c r="H8" s="103"/>
      <c r="I8" s="2"/>
      <c r="J8" s="6"/>
      <c r="M8" s="97"/>
    </row>
    <row r="9" spans="1:13" ht="15" customHeight="1">
      <c r="A9" s="129">
        <v>502</v>
      </c>
      <c r="B9" s="2" t="s">
        <v>211</v>
      </c>
      <c r="C9" s="6">
        <v>118</v>
      </c>
      <c r="D9" s="6">
        <v>116</v>
      </c>
      <c r="E9" s="39">
        <f t="shared" si="0"/>
        <v>2</v>
      </c>
      <c r="F9" s="43">
        <f t="shared" si="1"/>
        <v>1.7241379310344827E-2</v>
      </c>
      <c r="H9" s="103"/>
      <c r="I9" s="2"/>
      <c r="J9" s="6"/>
      <c r="M9" s="97"/>
    </row>
    <row r="10" spans="1:13">
      <c r="A10" s="129">
        <v>601</v>
      </c>
      <c r="B10" s="2" t="s">
        <v>131</v>
      </c>
      <c r="C10" s="6">
        <v>104</v>
      </c>
      <c r="D10" s="6">
        <v>25</v>
      </c>
      <c r="E10" s="39">
        <f t="shared" si="0"/>
        <v>79</v>
      </c>
      <c r="F10" s="43">
        <f t="shared" si="1"/>
        <v>3.16</v>
      </c>
      <c r="H10" s="103"/>
      <c r="I10" s="2"/>
      <c r="J10" s="6"/>
      <c r="M10" s="97"/>
    </row>
    <row r="11" spans="1:13" ht="15" customHeight="1">
      <c r="A11" s="129">
        <v>560</v>
      </c>
      <c r="B11" s="2" t="s">
        <v>258</v>
      </c>
      <c r="C11" s="6">
        <v>53</v>
      </c>
      <c r="D11" s="6">
        <v>63</v>
      </c>
      <c r="E11" s="39">
        <f t="shared" si="0"/>
        <v>-10</v>
      </c>
      <c r="F11" s="43">
        <f t="shared" si="1"/>
        <v>-0.15873015873015872</v>
      </c>
      <c r="H11" s="103"/>
      <c r="I11" s="2"/>
      <c r="J11" s="6"/>
      <c r="M11" s="97"/>
    </row>
    <row r="12" spans="1:13">
      <c r="A12" s="129">
        <v>602</v>
      </c>
      <c r="B12" s="2" t="s">
        <v>290</v>
      </c>
      <c r="C12" s="6">
        <v>1</v>
      </c>
      <c r="D12" s="6">
        <v>25</v>
      </c>
      <c r="E12" s="39">
        <f t="shared" si="0"/>
        <v>-24</v>
      </c>
      <c r="F12" s="43">
        <f t="shared" si="1"/>
        <v>-0.96</v>
      </c>
      <c r="H12" s="103"/>
      <c r="I12" s="2"/>
      <c r="J12" s="6"/>
      <c r="M12" s="97"/>
    </row>
    <row r="13" spans="1:13">
      <c r="A13" s="129">
        <v>302</v>
      </c>
      <c r="B13" s="2" t="s">
        <v>167</v>
      </c>
      <c r="C13" s="6">
        <v>416</v>
      </c>
      <c r="D13" s="6">
        <v>451</v>
      </c>
      <c r="E13" s="39">
        <f t="shared" si="0"/>
        <v>-35</v>
      </c>
      <c r="F13" s="43">
        <f t="shared" si="1"/>
        <v>-7.7605321507760533E-2</v>
      </c>
      <c r="H13" s="103"/>
      <c r="I13" s="2"/>
      <c r="J13" s="6"/>
      <c r="M13" s="97"/>
    </row>
    <row r="14" spans="1:13">
      <c r="A14" s="129">
        <v>802</v>
      </c>
      <c r="B14" s="2" t="s">
        <v>40</v>
      </c>
      <c r="C14" s="6">
        <v>244</v>
      </c>
      <c r="D14" s="6">
        <v>367</v>
      </c>
      <c r="E14" s="39">
        <f t="shared" si="0"/>
        <v>-123</v>
      </c>
      <c r="F14" s="43">
        <f t="shared" si="1"/>
        <v>-0.33514986376021799</v>
      </c>
      <c r="H14" s="103"/>
      <c r="I14" s="2"/>
      <c r="J14" s="6"/>
      <c r="M14" s="97"/>
    </row>
    <row r="15" spans="1:13">
      <c r="A15" s="129">
        <v>202</v>
      </c>
      <c r="B15" s="2" t="s">
        <v>126</v>
      </c>
      <c r="C15" s="6">
        <v>1</v>
      </c>
      <c r="D15" s="6">
        <v>0</v>
      </c>
      <c r="E15" s="39">
        <f t="shared" si="0"/>
        <v>1</v>
      </c>
      <c r="F15" s="131"/>
      <c r="H15" s="103"/>
      <c r="I15" s="2"/>
      <c r="J15" s="6"/>
      <c r="M15" s="97"/>
    </row>
    <row r="16" spans="1:13">
      <c r="A16" s="129">
        <v>661</v>
      </c>
      <c r="B16" s="2" t="s">
        <v>294</v>
      </c>
      <c r="C16" s="6">
        <v>5</v>
      </c>
      <c r="D16" s="6">
        <v>0</v>
      </c>
      <c r="E16" s="39">
        <f t="shared" si="0"/>
        <v>5</v>
      </c>
      <c r="F16" s="131"/>
      <c r="H16" s="103"/>
      <c r="I16" s="2"/>
      <c r="J16" s="6"/>
      <c r="M16" s="97"/>
    </row>
    <row r="17" spans="1:13">
      <c r="A17" s="129">
        <v>203</v>
      </c>
      <c r="B17" s="2" t="s">
        <v>123</v>
      </c>
      <c r="C17" s="6">
        <v>0</v>
      </c>
      <c r="D17" s="6">
        <v>1</v>
      </c>
      <c r="E17" s="39">
        <f t="shared" si="0"/>
        <v>-1</v>
      </c>
      <c r="F17" s="131"/>
      <c r="H17" s="105"/>
      <c r="I17" s="2"/>
      <c r="J17" s="6"/>
      <c r="M17" s="97"/>
    </row>
    <row r="18" spans="1:13">
      <c r="A18" s="129">
        <v>103</v>
      </c>
      <c r="B18" s="2" t="s">
        <v>219</v>
      </c>
      <c r="C18" s="6">
        <v>35</v>
      </c>
      <c r="D18" s="6">
        <v>39</v>
      </c>
      <c r="E18" s="39">
        <f t="shared" si="0"/>
        <v>-4</v>
      </c>
      <c r="F18" s="43">
        <f t="shared" ref="F18:F37" si="2">E18/D18</f>
        <v>-0.10256410256410256</v>
      </c>
      <c r="H18" s="103"/>
      <c r="I18" s="2"/>
      <c r="J18" s="6"/>
      <c r="M18" s="97"/>
    </row>
    <row r="19" spans="1:13">
      <c r="A19" s="129">
        <v>104</v>
      </c>
      <c r="B19" s="2" t="s">
        <v>220</v>
      </c>
      <c r="C19" s="6">
        <v>111</v>
      </c>
      <c r="D19" s="6">
        <v>133</v>
      </c>
      <c r="E19" s="39">
        <f t="shared" si="0"/>
        <v>-22</v>
      </c>
      <c r="F19" s="43">
        <f t="shared" si="2"/>
        <v>-0.16541353383458646</v>
      </c>
      <c r="H19" s="103"/>
      <c r="I19" s="2"/>
      <c r="J19" s="6"/>
    </row>
    <row r="20" spans="1:13">
      <c r="A20" s="129">
        <v>102</v>
      </c>
      <c r="B20" s="2" t="s">
        <v>140</v>
      </c>
      <c r="C20" s="6">
        <v>267</v>
      </c>
      <c r="D20" s="6">
        <v>416</v>
      </c>
      <c r="E20" s="39">
        <f t="shared" si="0"/>
        <v>-149</v>
      </c>
      <c r="F20" s="43">
        <f t="shared" si="2"/>
        <v>-0.35817307692307693</v>
      </c>
      <c r="H20" s="103"/>
      <c r="I20" s="2"/>
      <c r="J20" s="6"/>
    </row>
    <row r="21" spans="1:13">
      <c r="A21" s="129">
        <v>197</v>
      </c>
      <c r="B21" s="2" t="s">
        <v>255</v>
      </c>
      <c r="C21" s="6">
        <v>47</v>
      </c>
      <c r="D21" s="6">
        <v>68</v>
      </c>
      <c r="E21" s="39">
        <f t="shared" si="0"/>
        <v>-21</v>
      </c>
      <c r="F21" s="43">
        <f t="shared" si="2"/>
        <v>-0.30882352941176472</v>
      </c>
      <c r="H21" s="103"/>
      <c r="I21" s="2"/>
      <c r="J21" s="6"/>
    </row>
    <row r="22" spans="1:13">
      <c r="A22" s="129">
        <v>303</v>
      </c>
      <c r="B22" s="2" t="s">
        <v>201</v>
      </c>
      <c r="C22" s="6">
        <v>103</v>
      </c>
      <c r="D22" s="6">
        <v>97</v>
      </c>
      <c r="E22" s="39">
        <f t="shared" si="0"/>
        <v>6</v>
      </c>
      <c r="F22" s="43">
        <f t="shared" si="2"/>
        <v>6.1855670103092786E-2</v>
      </c>
      <c r="H22" s="103"/>
      <c r="I22" s="2"/>
      <c r="J22" s="6"/>
    </row>
    <row r="23" spans="1:13">
      <c r="A23" s="129">
        <v>2</v>
      </c>
      <c r="B23" s="2" t="s">
        <v>280</v>
      </c>
      <c r="C23" s="6">
        <v>2</v>
      </c>
      <c r="D23" s="6">
        <v>2</v>
      </c>
      <c r="E23" s="39">
        <f t="shared" si="0"/>
        <v>0</v>
      </c>
      <c r="F23" s="43">
        <f t="shared" si="2"/>
        <v>0</v>
      </c>
      <c r="H23" s="103"/>
      <c r="I23" s="2"/>
      <c r="J23" s="6"/>
    </row>
    <row r="24" spans="1:13">
      <c r="A24" s="129">
        <v>803</v>
      </c>
      <c r="B24" s="2" t="s">
        <v>245</v>
      </c>
      <c r="C24" s="6">
        <v>34</v>
      </c>
      <c r="D24" s="6">
        <v>40</v>
      </c>
      <c r="E24" s="39">
        <f t="shared" si="0"/>
        <v>-6</v>
      </c>
      <c r="F24" s="43">
        <f t="shared" si="2"/>
        <v>-0.15</v>
      </c>
      <c r="H24" s="103"/>
      <c r="I24" s="2"/>
      <c r="J24" s="6"/>
    </row>
    <row r="25" spans="1:13">
      <c r="A25" s="129">
        <v>503</v>
      </c>
      <c r="B25" s="2" t="s">
        <v>111</v>
      </c>
      <c r="C25" s="6">
        <v>59</v>
      </c>
      <c r="D25" s="6">
        <v>83</v>
      </c>
      <c r="E25" s="39">
        <f t="shared" si="0"/>
        <v>-24</v>
      </c>
      <c r="F25" s="43">
        <f t="shared" si="2"/>
        <v>-0.28915662650602408</v>
      </c>
      <c r="H25" s="103"/>
      <c r="I25" s="2"/>
      <c r="J25" s="6"/>
    </row>
    <row r="26" spans="1:13">
      <c r="A26" s="129">
        <v>606</v>
      </c>
      <c r="B26" s="2" t="s">
        <v>36</v>
      </c>
      <c r="C26" s="6">
        <v>25</v>
      </c>
      <c r="D26" s="6">
        <v>17</v>
      </c>
      <c r="E26" s="39">
        <f t="shared" si="0"/>
        <v>8</v>
      </c>
      <c r="F26" s="43">
        <f t="shared" si="2"/>
        <v>0.47058823529411764</v>
      </c>
      <c r="H26" s="103"/>
      <c r="I26" s="2"/>
      <c r="J26" s="6"/>
    </row>
    <row r="27" spans="1:13">
      <c r="A27" s="129">
        <v>609</v>
      </c>
      <c r="B27" s="2" t="s">
        <v>171</v>
      </c>
      <c r="C27" s="6">
        <v>121</v>
      </c>
      <c r="D27" s="6">
        <v>103</v>
      </c>
      <c r="E27" s="39">
        <f t="shared" si="0"/>
        <v>18</v>
      </c>
      <c r="F27" s="43">
        <f t="shared" si="2"/>
        <v>0.17475728155339806</v>
      </c>
      <c r="H27" s="103"/>
      <c r="I27" s="2"/>
      <c r="J27" s="6"/>
    </row>
    <row r="28" spans="1:13">
      <c r="A28" s="129">
        <v>610</v>
      </c>
      <c r="B28" s="2" t="s">
        <v>48</v>
      </c>
      <c r="C28" s="6">
        <v>75</v>
      </c>
      <c r="D28" s="6">
        <v>45</v>
      </c>
      <c r="E28" s="39">
        <f t="shared" si="0"/>
        <v>30</v>
      </c>
      <c r="F28" s="43">
        <f t="shared" si="2"/>
        <v>0.66666666666666663</v>
      </c>
      <c r="H28" s="103"/>
      <c r="I28" s="6"/>
      <c r="J28" s="6"/>
    </row>
    <row r="29" spans="1:13">
      <c r="A29" s="129">
        <v>611</v>
      </c>
      <c r="B29" s="2" t="s">
        <v>132</v>
      </c>
      <c r="C29" s="6">
        <v>22</v>
      </c>
      <c r="D29" s="6">
        <v>37</v>
      </c>
      <c r="E29" s="39">
        <f t="shared" si="0"/>
        <v>-15</v>
      </c>
      <c r="F29" s="43">
        <f t="shared" si="2"/>
        <v>-0.40540540540540543</v>
      </c>
      <c r="H29" s="103"/>
      <c r="I29" s="2"/>
      <c r="J29" s="6"/>
    </row>
    <row r="30" spans="1:13">
      <c r="A30" s="129">
        <v>612</v>
      </c>
      <c r="B30" s="2" t="s">
        <v>30</v>
      </c>
      <c r="C30" s="6">
        <v>272</v>
      </c>
      <c r="D30" s="6">
        <v>281</v>
      </c>
      <c r="E30" s="39">
        <f t="shared" si="0"/>
        <v>-9</v>
      </c>
      <c r="F30" s="43">
        <f t="shared" si="2"/>
        <v>-3.2028469750889681E-2</v>
      </c>
      <c r="H30" s="103"/>
      <c r="I30" s="2"/>
      <c r="J30" s="6"/>
    </row>
    <row r="31" spans="1:13">
      <c r="A31" s="129">
        <v>105</v>
      </c>
      <c r="B31" s="2" t="s">
        <v>175</v>
      </c>
      <c r="C31" s="6">
        <v>203</v>
      </c>
      <c r="D31" s="6">
        <v>188</v>
      </c>
      <c r="E31" s="39">
        <f t="shared" si="0"/>
        <v>15</v>
      </c>
      <c r="F31" s="43">
        <f t="shared" si="2"/>
        <v>7.9787234042553196E-2</v>
      </c>
      <c r="H31" s="103"/>
      <c r="I31" s="2"/>
      <c r="J31" s="6"/>
    </row>
    <row r="32" spans="1:13">
      <c r="A32" s="129">
        <v>106</v>
      </c>
      <c r="B32" s="2" t="s">
        <v>59</v>
      </c>
      <c r="C32" s="6">
        <v>38</v>
      </c>
      <c r="D32" s="6">
        <v>24</v>
      </c>
      <c r="E32" s="39">
        <f t="shared" si="0"/>
        <v>14</v>
      </c>
      <c r="F32" s="43">
        <f t="shared" si="2"/>
        <v>0.58333333333333337</v>
      </c>
      <c r="H32" s="103"/>
      <c r="I32" s="2"/>
      <c r="J32" s="6"/>
    </row>
    <row r="33" spans="1:10">
      <c r="A33" s="129">
        <v>304</v>
      </c>
      <c r="B33" s="2" t="s">
        <v>101</v>
      </c>
      <c r="C33" s="6">
        <v>60</v>
      </c>
      <c r="D33" s="6">
        <v>73</v>
      </c>
      <c r="E33" s="39">
        <f t="shared" si="0"/>
        <v>-13</v>
      </c>
      <c r="F33" s="43">
        <f t="shared" si="2"/>
        <v>-0.17808219178082191</v>
      </c>
      <c r="H33" s="103"/>
      <c r="I33" s="2"/>
      <c r="J33" s="6"/>
    </row>
    <row r="34" spans="1:10">
      <c r="A34" s="129">
        <v>107</v>
      </c>
      <c r="B34" s="2" t="s">
        <v>68</v>
      </c>
      <c r="C34" s="6">
        <v>63</v>
      </c>
      <c r="D34" s="6">
        <v>53</v>
      </c>
      <c r="E34" s="39">
        <f t="shared" si="0"/>
        <v>10</v>
      </c>
      <c r="F34" s="43">
        <f t="shared" si="2"/>
        <v>0.18867924528301888</v>
      </c>
      <c r="H34" s="103"/>
      <c r="I34" s="2"/>
      <c r="J34" s="6"/>
    </row>
    <row r="35" spans="1:10">
      <c r="A35" s="129">
        <v>108</v>
      </c>
      <c r="B35" s="2" t="s">
        <v>75</v>
      </c>
      <c r="C35" s="6">
        <v>1</v>
      </c>
      <c r="D35" s="6">
        <v>13</v>
      </c>
      <c r="E35" s="39">
        <f t="shared" si="0"/>
        <v>-12</v>
      </c>
      <c r="F35" s="43">
        <f t="shared" si="2"/>
        <v>-0.92307692307692313</v>
      </c>
      <c r="H35" s="103"/>
      <c r="I35" s="2"/>
      <c r="J35" s="6"/>
    </row>
    <row r="36" spans="1:10">
      <c r="A36" s="129">
        <v>109</v>
      </c>
      <c r="B36" s="2" t="s">
        <v>204</v>
      </c>
      <c r="C36" s="6">
        <v>175</v>
      </c>
      <c r="D36" s="6">
        <v>164</v>
      </c>
      <c r="E36" s="39">
        <f t="shared" si="0"/>
        <v>11</v>
      </c>
      <c r="F36" s="43">
        <f t="shared" si="2"/>
        <v>6.7073170731707321E-2</v>
      </c>
      <c r="H36" s="103"/>
      <c r="I36" s="2"/>
      <c r="J36" s="6"/>
    </row>
    <row r="37" spans="1:10">
      <c r="A37" s="129">
        <v>110</v>
      </c>
      <c r="B37" s="2" t="s">
        <v>159</v>
      </c>
      <c r="C37" s="6">
        <v>126</v>
      </c>
      <c r="D37" s="6">
        <v>103</v>
      </c>
      <c r="E37" s="39">
        <f t="shared" si="0"/>
        <v>23</v>
      </c>
      <c r="F37" s="43">
        <f t="shared" si="2"/>
        <v>0.22330097087378642</v>
      </c>
      <c r="H37" s="103"/>
      <c r="I37" s="2"/>
      <c r="J37" s="6"/>
    </row>
    <row r="38" spans="1:10">
      <c r="A38" s="129">
        <v>111</v>
      </c>
      <c r="B38" s="2" t="s">
        <v>146</v>
      </c>
      <c r="C38" s="6">
        <v>0</v>
      </c>
      <c r="D38" s="6">
        <v>12</v>
      </c>
      <c r="E38" s="39">
        <f t="shared" si="0"/>
        <v>-12</v>
      </c>
      <c r="F38" s="131"/>
      <c r="I38" s="2"/>
      <c r="J38" s="6"/>
    </row>
    <row r="39" spans="1:10">
      <c r="A39" s="129">
        <v>140</v>
      </c>
      <c r="B39" s="2" t="s">
        <v>268</v>
      </c>
      <c r="C39" s="6">
        <v>34</v>
      </c>
      <c r="D39" s="6">
        <v>26</v>
      </c>
      <c r="E39" s="39">
        <f t="shared" si="0"/>
        <v>8</v>
      </c>
      <c r="F39" s="43">
        <f t="shared" ref="F39:F51" si="3">E39/D39</f>
        <v>0.30769230769230771</v>
      </c>
      <c r="H39" s="103"/>
      <c r="I39" s="2"/>
      <c r="J39" s="6"/>
    </row>
    <row r="40" spans="1:10">
      <c r="A40" s="129">
        <v>139</v>
      </c>
      <c r="B40" s="2" t="s">
        <v>267</v>
      </c>
      <c r="C40" s="6">
        <v>34</v>
      </c>
      <c r="D40" s="6">
        <v>28</v>
      </c>
      <c r="E40" s="39">
        <f t="shared" si="0"/>
        <v>6</v>
      </c>
      <c r="F40" s="43">
        <f t="shared" si="3"/>
        <v>0.21428571428571427</v>
      </c>
      <c r="H40" s="103"/>
      <c r="I40" s="2"/>
      <c r="J40" s="6"/>
    </row>
    <row r="41" spans="1:10">
      <c r="A41" s="129">
        <v>112</v>
      </c>
      <c r="B41" s="2" t="s">
        <v>247</v>
      </c>
      <c r="C41" s="6">
        <v>8</v>
      </c>
      <c r="D41" s="6">
        <v>6</v>
      </c>
      <c r="E41" s="39">
        <f t="shared" si="0"/>
        <v>2</v>
      </c>
      <c r="F41" s="43">
        <f t="shared" si="3"/>
        <v>0.33333333333333331</v>
      </c>
      <c r="H41" s="103"/>
      <c r="I41" s="2"/>
      <c r="J41" s="6"/>
    </row>
    <row r="42" spans="1:10">
      <c r="A42" s="129">
        <v>204</v>
      </c>
      <c r="B42" s="2" t="s">
        <v>20</v>
      </c>
      <c r="C42" s="6">
        <v>346</v>
      </c>
      <c r="D42" s="6">
        <v>506</v>
      </c>
      <c r="E42" s="39">
        <f t="shared" si="0"/>
        <v>-160</v>
      </c>
      <c r="F42" s="43">
        <f t="shared" si="3"/>
        <v>-0.31620553359683795</v>
      </c>
      <c r="H42" s="103"/>
      <c r="I42" s="2"/>
      <c r="J42" s="6"/>
    </row>
    <row r="43" spans="1:10">
      <c r="A43" s="129">
        <v>901</v>
      </c>
      <c r="B43" s="2" t="s">
        <v>24</v>
      </c>
      <c r="C43" s="6">
        <v>237</v>
      </c>
      <c r="D43" s="6">
        <v>330</v>
      </c>
      <c r="E43" s="39">
        <f t="shared" si="0"/>
        <v>-93</v>
      </c>
      <c r="F43" s="43">
        <f t="shared" si="3"/>
        <v>-0.2818181818181818</v>
      </c>
      <c r="H43" s="103"/>
      <c r="I43" s="2"/>
      <c r="J43" s="6"/>
    </row>
    <row r="44" spans="1:10">
      <c r="A44" s="129">
        <v>902</v>
      </c>
      <c r="B44" s="2" t="s">
        <v>32</v>
      </c>
      <c r="C44" s="6">
        <v>605</v>
      </c>
      <c r="D44" s="6">
        <v>628</v>
      </c>
      <c r="E44" s="39">
        <f t="shared" si="0"/>
        <v>-23</v>
      </c>
      <c r="F44" s="43">
        <f t="shared" si="3"/>
        <v>-3.662420382165605E-2</v>
      </c>
      <c r="H44" s="103"/>
      <c r="I44" s="2"/>
      <c r="J44" s="6"/>
    </row>
    <row r="45" spans="1:10">
      <c r="A45" s="129">
        <v>615</v>
      </c>
      <c r="B45" s="2" t="s">
        <v>287</v>
      </c>
      <c r="C45" s="6">
        <v>2</v>
      </c>
      <c r="D45" s="6">
        <v>11</v>
      </c>
      <c r="E45" s="39">
        <f t="shared" si="0"/>
        <v>-9</v>
      </c>
      <c r="F45" s="43">
        <f t="shared" si="3"/>
        <v>-0.81818181818181823</v>
      </c>
      <c r="H45" s="103"/>
      <c r="I45" s="2"/>
      <c r="J45" s="6"/>
    </row>
    <row r="46" spans="1:10">
      <c r="A46" s="129">
        <v>623</v>
      </c>
      <c r="B46" s="2" t="s">
        <v>238</v>
      </c>
      <c r="C46" s="6">
        <v>24</v>
      </c>
      <c r="D46" s="6">
        <v>12</v>
      </c>
      <c r="E46" s="39">
        <f t="shared" si="0"/>
        <v>12</v>
      </c>
      <c r="F46" s="43">
        <f t="shared" si="3"/>
        <v>1</v>
      </c>
      <c r="H46" s="103"/>
      <c r="I46" s="2"/>
      <c r="J46" s="6"/>
    </row>
    <row r="47" spans="1:10">
      <c r="A47" s="129">
        <v>683</v>
      </c>
      <c r="B47" s="2" t="s">
        <v>296</v>
      </c>
      <c r="C47" s="6">
        <v>13</v>
      </c>
      <c r="D47" s="6">
        <v>2</v>
      </c>
      <c r="E47" s="39">
        <f t="shared" si="0"/>
        <v>11</v>
      </c>
      <c r="F47" s="43">
        <f t="shared" si="3"/>
        <v>5.5</v>
      </c>
      <c r="H47" s="103"/>
      <c r="I47" s="2"/>
      <c r="J47" s="6"/>
    </row>
    <row r="48" spans="1:10">
      <c r="A48" s="129">
        <v>903</v>
      </c>
      <c r="B48" s="2" t="s">
        <v>87</v>
      </c>
      <c r="C48" s="6">
        <v>58</v>
      </c>
      <c r="D48" s="6">
        <v>68</v>
      </c>
      <c r="E48" s="39">
        <f t="shared" si="0"/>
        <v>-10</v>
      </c>
      <c r="F48" s="43">
        <f t="shared" si="3"/>
        <v>-0.14705882352941177</v>
      </c>
      <c r="H48" s="103"/>
      <c r="I48" s="2"/>
      <c r="J48" s="6"/>
    </row>
    <row r="49" spans="1:10">
      <c r="A49" s="129">
        <v>113</v>
      </c>
      <c r="B49" s="2" t="s">
        <v>18</v>
      </c>
      <c r="C49" s="6">
        <v>769</v>
      </c>
      <c r="D49" s="6">
        <v>788</v>
      </c>
      <c r="E49" s="39">
        <f t="shared" si="0"/>
        <v>-19</v>
      </c>
      <c r="F49" s="43">
        <f t="shared" si="3"/>
        <v>-2.4111675126903553E-2</v>
      </c>
      <c r="H49" s="103"/>
      <c r="I49" s="2"/>
      <c r="J49" s="6"/>
    </row>
    <row r="50" spans="1:10">
      <c r="A50" s="129">
        <v>305</v>
      </c>
      <c r="B50" s="2" t="s">
        <v>163</v>
      </c>
      <c r="C50" s="6">
        <v>379</v>
      </c>
      <c r="D50" s="6">
        <v>439</v>
      </c>
      <c r="E50" s="39">
        <f t="shared" si="0"/>
        <v>-60</v>
      </c>
      <c r="F50" s="43">
        <f t="shared" si="3"/>
        <v>-0.1366742596810934</v>
      </c>
      <c r="H50" s="103"/>
      <c r="I50" s="2"/>
      <c r="J50" s="6"/>
    </row>
    <row r="51" spans="1:10">
      <c r="A51" s="129">
        <v>3</v>
      </c>
      <c r="B51" s="2" t="s">
        <v>135</v>
      </c>
      <c r="C51" s="6">
        <v>122</v>
      </c>
      <c r="D51" s="6">
        <v>160</v>
      </c>
      <c r="E51" s="39">
        <f t="shared" si="0"/>
        <v>-38</v>
      </c>
      <c r="F51" s="43">
        <f t="shared" si="3"/>
        <v>-0.23749999999999999</v>
      </c>
      <c r="H51" s="103"/>
      <c r="I51" s="2"/>
      <c r="J51" s="6"/>
    </row>
    <row r="52" spans="1:10">
      <c r="A52" s="129">
        <v>616</v>
      </c>
      <c r="B52" s="2" t="s">
        <v>333</v>
      </c>
      <c r="C52" s="6">
        <v>0</v>
      </c>
      <c r="D52" s="6">
        <v>7</v>
      </c>
      <c r="E52" s="39">
        <f t="shared" si="0"/>
        <v>-7</v>
      </c>
      <c r="F52" s="131"/>
      <c r="H52" s="103"/>
      <c r="I52" s="2"/>
      <c r="J52" s="6"/>
    </row>
    <row r="53" spans="1:10">
      <c r="A53" s="129">
        <v>904</v>
      </c>
      <c r="B53" s="2" t="s">
        <v>200</v>
      </c>
      <c r="C53" s="6">
        <v>157</v>
      </c>
      <c r="D53" s="6">
        <v>138</v>
      </c>
      <c r="E53" s="39">
        <f t="shared" si="0"/>
        <v>19</v>
      </c>
      <c r="F53" s="43">
        <f>E53/D53</f>
        <v>0.13768115942028986</v>
      </c>
      <c r="H53" s="103"/>
      <c r="I53" s="2"/>
      <c r="J53" s="6"/>
    </row>
    <row r="54" spans="1:10">
      <c r="A54" s="129">
        <v>115</v>
      </c>
      <c r="B54" s="2" t="s">
        <v>207</v>
      </c>
      <c r="C54" s="6">
        <v>43</v>
      </c>
      <c r="D54" s="6">
        <v>27</v>
      </c>
      <c r="E54" s="39">
        <f t="shared" si="0"/>
        <v>16</v>
      </c>
      <c r="F54" s="43">
        <f>E54/D54</f>
        <v>0.59259259259259256</v>
      </c>
      <c r="H54" s="103"/>
      <c r="I54" s="2"/>
      <c r="J54" s="6"/>
    </row>
    <row r="55" spans="1:10">
      <c r="A55" s="129">
        <v>206</v>
      </c>
      <c r="B55" s="2" t="s">
        <v>21</v>
      </c>
      <c r="C55" s="6">
        <v>376</v>
      </c>
      <c r="D55" s="6">
        <v>454</v>
      </c>
      <c r="E55" s="39">
        <f t="shared" si="0"/>
        <v>-78</v>
      </c>
      <c r="F55" s="43">
        <f>E55/D55</f>
        <v>-0.17180616740088106</v>
      </c>
      <c r="H55" s="103"/>
      <c r="I55" s="2"/>
      <c r="J55" s="6"/>
    </row>
    <row r="56" spans="1:10">
      <c r="A56" s="129">
        <v>701</v>
      </c>
      <c r="B56" s="2" t="s">
        <v>94</v>
      </c>
      <c r="C56" s="6">
        <v>14</v>
      </c>
      <c r="D56" s="6">
        <v>19</v>
      </c>
      <c r="E56" s="39">
        <f t="shared" si="0"/>
        <v>-5</v>
      </c>
      <c r="F56" s="43">
        <f>E56/D56</f>
        <v>-0.26315789473684209</v>
      </c>
      <c r="H56" s="103"/>
      <c r="I56" s="2"/>
      <c r="J56" s="6"/>
    </row>
    <row r="57" spans="1:10">
      <c r="A57" s="129">
        <v>707</v>
      </c>
      <c r="B57" s="2" t="s">
        <v>289</v>
      </c>
      <c r="C57" s="6">
        <v>0</v>
      </c>
      <c r="D57" s="6">
        <v>1</v>
      </c>
      <c r="E57" s="39">
        <f t="shared" si="0"/>
        <v>-1</v>
      </c>
      <c r="F57" s="131"/>
      <c r="I57" s="2"/>
      <c r="J57" s="6"/>
    </row>
    <row r="58" spans="1:10">
      <c r="A58" s="129">
        <v>709</v>
      </c>
      <c r="B58" s="2" t="s">
        <v>156</v>
      </c>
      <c r="C58" s="6">
        <v>86</v>
      </c>
      <c r="D58" s="6">
        <v>71</v>
      </c>
      <c r="E58" s="39">
        <f t="shared" si="0"/>
        <v>15</v>
      </c>
      <c r="F58" s="43">
        <f t="shared" ref="F58:F65" si="4">E58/D58</f>
        <v>0.21126760563380281</v>
      </c>
      <c r="H58" s="103"/>
      <c r="I58" s="2"/>
      <c r="J58" s="6"/>
    </row>
    <row r="59" spans="1:10">
      <c r="A59" s="129">
        <v>116</v>
      </c>
      <c r="B59" s="2" t="s">
        <v>49</v>
      </c>
      <c r="C59" s="6">
        <v>129</v>
      </c>
      <c r="D59" s="6">
        <v>69</v>
      </c>
      <c r="E59" s="39">
        <f t="shared" si="0"/>
        <v>60</v>
      </c>
      <c r="F59" s="43">
        <f t="shared" si="4"/>
        <v>0.86956521739130432</v>
      </c>
      <c r="H59" s="103"/>
      <c r="I59" s="2"/>
      <c r="J59" s="6"/>
    </row>
    <row r="60" spans="1:10">
      <c r="A60" s="129">
        <v>207</v>
      </c>
      <c r="B60" s="2" t="s">
        <v>230</v>
      </c>
      <c r="C60" s="6">
        <v>18</v>
      </c>
      <c r="D60" s="6">
        <v>8</v>
      </c>
      <c r="E60" s="39">
        <f t="shared" si="0"/>
        <v>10</v>
      </c>
      <c r="F60" s="43">
        <f t="shared" si="4"/>
        <v>1.25</v>
      </c>
      <c r="H60" s="103"/>
      <c r="I60" s="2"/>
      <c r="J60" s="6"/>
    </row>
    <row r="61" spans="1:10">
      <c r="A61" s="129">
        <v>208</v>
      </c>
      <c r="B61" s="2" t="s">
        <v>63</v>
      </c>
      <c r="C61" s="6">
        <v>63</v>
      </c>
      <c r="D61" s="6">
        <v>78</v>
      </c>
      <c r="E61" s="39">
        <f t="shared" si="0"/>
        <v>-15</v>
      </c>
      <c r="F61" s="43">
        <f t="shared" si="4"/>
        <v>-0.19230769230769232</v>
      </c>
      <c r="H61" s="103"/>
      <c r="I61" s="2"/>
      <c r="J61" s="6"/>
    </row>
    <row r="62" spans="1:10">
      <c r="A62" s="129">
        <v>306</v>
      </c>
      <c r="B62" s="2" t="s">
        <v>67</v>
      </c>
      <c r="C62" s="6">
        <v>77</v>
      </c>
      <c r="D62" s="6">
        <v>52</v>
      </c>
      <c r="E62" s="39">
        <f t="shared" si="0"/>
        <v>25</v>
      </c>
      <c r="F62" s="43">
        <f t="shared" si="4"/>
        <v>0.48076923076923078</v>
      </c>
      <c r="H62" s="103"/>
      <c r="I62" s="2"/>
      <c r="J62" s="6"/>
    </row>
    <row r="63" spans="1:10">
      <c r="A63" s="129">
        <v>307</v>
      </c>
      <c r="B63" s="2" t="s">
        <v>154</v>
      </c>
      <c r="C63" s="6">
        <v>239</v>
      </c>
      <c r="D63" s="6">
        <v>224</v>
      </c>
      <c r="E63" s="39">
        <f t="shared" si="0"/>
        <v>15</v>
      </c>
      <c r="F63" s="43">
        <f t="shared" si="4"/>
        <v>6.6964285714285712E-2</v>
      </c>
      <c r="H63" s="103"/>
      <c r="I63" s="2"/>
      <c r="J63" s="6"/>
    </row>
    <row r="64" spans="1:10">
      <c r="A64" s="129">
        <v>504</v>
      </c>
      <c r="B64" s="2" t="s">
        <v>243</v>
      </c>
      <c r="C64" s="6">
        <v>26</v>
      </c>
      <c r="D64" s="6">
        <v>23</v>
      </c>
      <c r="E64" s="39">
        <f t="shared" si="0"/>
        <v>3</v>
      </c>
      <c r="F64" s="43">
        <f t="shared" si="4"/>
        <v>0.13043478260869565</v>
      </c>
      <c r="H64" s="103"/>
      <c r="I64" s="2"/>
      <c r="J64" s="6"/>
    </row>
    <row r="65" spans="1:10">
      <c r="A65" s="129">
        <v>255</v>
      </c>
      <c r="B65" s="2" t="s">
        <v>127</v>
      </c>
      <c r="C65" s="6">
        <v>161</v>
      </c>
      <c r="D65" s="6">
        <v>280</v>
      </c>
      <c r="E65" s="39">
        <f t="shared" si="0"/>
        <v>-119</v>
      </c>
      <c r="F65" s="43">
        <f t="shared" si="4"/>
        <v>-0.42499999999999999</v>
      </c>
      <c r="H65" s="103"/>
      <c r="I65" s="2"/>
      <c r="J65" s="6"/>
    </row>
    <row r="66" spans="1:10">
      <c r="A66" s="129">
        <v>221</v>
      </c>
      <c r="B66" s="2" t="s">
        <v>117</v>
      </c>
      <c r="C66" s="6">
        <v>0</v>
      </c>
      <c r="D66" s="6">
        <v>8</v>
      </c>
      <c r="E66" s="39">
        <f t="shared" si="0"/>
        <v>-8</v>
      </c>
      <c r="F66" s="131"/>
      <c r="H66" s="103"/>
      <c r="I66" s="2"/>
      <c r="J66" s="6"/>
    </row>
    <row r="67" spans="1:10">
      <c r="A67" s="129">
        <v>118</v>
      </c>
      <c r="B67" s="2" t="s">
        <v>226</v>
      </c>
      <c r="C67" s="6">
        <v>2</v>
      </c>
      <c r="D67" s="6">
        <v>0</v>
      </c>
      <c r="E67" s="39">
        <f t="shared" si="0"/>
        <v>2</v>
      </c>
      <c r="F67" s="131"/>
      <c r="H67" s="103"/>
      <c r="I67" s="2"/>
      <c r="J67" s="6"/>
    </row>
    <row r="68" spans="1:10">
      <c r="A68" s="129">
        <v>905</v>
      </c>
      <c r="B68" s="2" t="s">
        <v>10</v>
      </c>
      <c r="C68" s="6">
        <v>1034</v>
      </c>
      <c r="D68" s="6">
        <v>1016</v>
      </c>
      <c r="E68" s="39">
        <f t="shared" si="0"/>
        <v>18</v>
      </c>
      <c r="F68" s="43">
        <f>E68/D68</f>
        <v>1.7716535433070866E-2</v>
      </c>
      <c r="H68" s="103"/>
      <c r="I68" s="2"/>
      <c r="J68" s="6"/>
    </row>
    <row r="69" spans="1:10">
      <c r="A69" s="129">
        <v>119</v>
      </c>
      <c r="B69" s="2" t="s">
        <v>366</v>
      </c>
      <c r="C69" s="6">
        <v>4</v>
      </c>
      <c r="D69" s="6">
        <v>15</v>
      </c>
      <c r="E69" s="39">
        <f t="shared" ref="E69:E132" si="5">C69-D69</f>
        <v>-11</v>
      </c>
      <c r="F69" s="43">
        <f>E69/D69</f>
        <v>-0.73333333333333328</v>
      </c>
      <c r="H69" s="103"/>
      <c r="I69" s="2"/>
      <c r="J69" s="6"/>
    </row>
    <row r="70" spans="1:10">
      <c r="A70" s="129">
        <v>710</v>
      </c>
      <c r="B70" s="2" t="s">
        <v>338</v>
      </c>
      <c r="C70" s="6">
        <v>0</v>
      </c>
      <c r="D70" s="6">
        <v>1</v>
      </c>
      <c r="E70" s="39">
        <f t="shared" si="5"/>
        <v>-1</v>
      </c>
      <c r="F70" s="131"/>
      <c r="H70" s="103"/>
      <c r="I70" s="2"/>
      <c r="J70" s="6"/>
    </row>
    <row r="71" spans="1:10">
      <c r="A71" s="129">
        <v>308</v>
      </c>
      <c r="B71" s="2" t="s">
        <v>168</v>
      </c>
      <c r="C71" s="6">
        <v>27</v>
      </c>
      <c r="D71" s="6">
        <v>21</v>
      </c>
      <c r="E71" s="39">
        <f t="shared" si="5"/>
        <v>6</v>
      </c>
      <c r="F71" s="43">
        <f>E71/D71</f>
        <v>0.2857142857142857</v>
      </c>
      <c r="H71" s="103"/>
      <c r="I71" s="2"/>
      <c r="J71" s="6"/>
    </row>
    <row r="72" spans="1:10">
      <c r="A72" s="129">
        <v>4</v>
      </c>
      <c r="B72" s="2" t="s">
        <v>324</v>
      </c>
      <c r="C72" s="6">
        <v>0</v>
      </c>
      <c r="D72" s="6">
        <v>4</v>
      </c>
      <c r="E72" s="39">
        <f t="shared" si="5"/>
        <v>-4</v>
      </c>
      <c r="F72" s="131"/>
      <c r="H72" s="103"/>
      <c r="I72" s="2"/>
      <c r="J72" s="6"/>
    </row>
    <row r="73" spans="1:10">
      <c r="A73" s="129">
        <v>804</v>
      </c>
      <c r="B73" s="2" t="s">
        <v>96</v>
      </c>
      <c r="C73" s="6">
        <v>14</v>
      </c>
      <c r="D73" s="6">
        <v>14</v>
      </c>
      <c r="E73" s="39">
        <f t="shared" si="5"/>
        <v>0</v>
      </c>
      <c r="F73" s="43">
        <f t="shared" ref="F73:F78" si="6">E73/D73</f>
        <v>0</v>
      </c>
      <c r="H73" s="103"/>
      <c r="I73" s="2"/>
      <c r="J73" s="6"/>
    </row>
    <row r="74" spans="1:10">
      <c r="A74" s="129">
        <v>906</v>
      </c>
      <c r="B74" s="2" t="s">
        <v>197</v>
      </c>
      <c r="C74" s="6">
        <v>913</v>
      </c>
      <c r="D74" s="6">
        <v>1074</v>
      </c>
      <c r="E74" s="39">
        <f t="shared" si="5"/>
        <v>-161</v>
      </c>
      <c r="F74" s="43">
        <f t="shared" si="6"/>
        <v>-0.14990689013035383</v>
      </c>
      <c r="H74" s="103"/>
      <c r="I74" s="2"/>
      <c r="J74" s="6"/>
    </row>
    <row r="75" spans="1:10">
      <c r="A75" s="129">
        <v>907</v>
      </c>
      <c r="B75" s="2" t="s">
        <v>46</v>
      </c>
      <c r="C75" s="6">
        <v>1320</v>
      </c>
      <c r="D75" s="6">
        <v>1286</v>
      </c>
      <c r="E75" s="39">
        <f t="shared" si="5"/>
        <v>34</v>
      </c>
      <c r="F75" s="43">
        <f t="shared" si="6"/>
        <v>2.6438569206842923E-2</v>
      </c>
      <c r="H75" s="103"/>
      <c r="I75" s="2"/>
      <c r="J75" s="6"/>
    </row>
    <row r="76" spans="1:10">
      <c r="A76" s="129">
        <v>993</v>
      </c>
      <c r="B76" s="2" t="s">
        <v>228</v>
      </c>
      <c r="C76" s="6">
        <v>667</v>
      </c>
      <c r="D76" s="6">
        <v>834</v>
      </c>
      <c r="E76" s="39">
        <f t="shared" si="5"/>
        <v>-167</v>
      </c>
      <c r="F76" s="43">
        <f t="shared" si="6"/>
        <v>-0.20023980815347722</v>
      </c>
      <c r="H76" s="103"/>
      <c r="I76" s="2"/>
      <c r="J76" s="6"/>
    </row>
    <row r="77" spans="1:10">
      <c r="A77" s="129">
        <v>199</v>
      </c>
      <c r="B77" s="2" t="s">
        <v>298</v>
      </c>
      <c r="C77" s="6">
        <v>13</v>
      </c>
      <c r="D77" s="6">
        <v>2</v>
      </c>
      <c r="E77" s="39">
        <f t="shared" si="5"/>
        <v>11</v>
      </c>
      <c r="F77" s="43">
        <f t="shared" si="6"/>
        <v>5.5</v>
      </c>
      <c r="H77" s="103"/>
      <c r="I77" s="2"/>
      <c r="J77" s="6"/>
    </row>
    <row r="78" spans="1:10">
      <c r="A78" s="129">
        <v>505</v>
      </c>
      <c r="B78" s="2" t="s">
        <v>251</v>
      </c>
      <c r="C78" s="6">
        <v>118</v>
      </c>
      <c r="D78" s="6">
        <v>96</v>
      </c>
      <c r="E78" s="39">
        <f t="shared" si="5"/>
        <v>22</v>
      </c>
      <c r="F78" s="43">
        <f t="shared" si="6"/>
        <v>0.22916666666666666</v>
      </c>
      <c r="H78" s="103"/>
      <c r="I78" s="2"/>
      <c r="J78" s="6"/>
    </row>
    <row r="79" spans="1:10">
      <c r="A79" s="129">
        <v>258</v>
      </c>
      <c r="B79" s="2" t="s">
        <v>292</v>
      </c>
      <c r="C79" s="6">
        <v>1</v>
      </c>
      <c r="D79" s="6">
        <v>0</v>
      </c>
      <c r="E79" s="39">
        <f t="shared" si="5"/>
        <v>1</v>
      </c>
      <c r="F79" s="131"/>
      <c r="H79" s="103"/>
      <c r="I79" s="2"/>
      <c r="J79" s="6"/>
    </row>
    <row r="80" spans="1:10">
      <c r="A80" s="129">
        <v>153</v>
      </c>
      <c r="B80" s="2" t="s">
        <v>367</v>
      </c>
      <c r="C80" s="6">
        <v>1</v>
      </c>
      <c r="D80" s="6">
        <v>0</v>
      </c>
      <c r="E80" s="39">
        <f t="shared" si="5"/>
        <v>1</v>
      </c>
      <c r="F80" s="131"/>
      <c r="H80" s="103"/>
      <c r="I80" s="2"/>
      <c r="J80" s="6"/>
    </row>
    <row r="81" spans="1:10">
      <c r="A81" s="129">
        <v>506</v>
      </c>
      <c r="B81" s="2" t="s">
        <v>256</v>
      </c>
      <c r="C81" s="6">
        <v>9</v>
      </c>
      <c r="D81" s="6">
        <v>9</v>
      </c>
      <c r="E81" s="39">
        <f t="shared" si="5"/>
        <v>0</v>
      </c>
      <c r="F81" s="43">
        <f t="shared" ref="F81:F90" si="7">E81/D81</f>
        <v>0</v>
      </c>
      <c r="H81" s="103"/>
      <c r="I81" s="2"/>
      <c r="J81" s="6"/>
    </row>
    <row r="82" spans="1:10">
      <c r="A82" s="129">
        <v>805</v>
      </c>
      <c r="B82" s="2" t="s">
        <v>76</v>
      </c>
      <c r="C82" s="6">
        <v>24</v>
      </c>
      <c r="D82" s="6">
        <v>15</v>
      </c>
      <c r="E82" s="39">
        <f t="shared" si="5"/>
        <v>9</v>
      </c>
      <c r="F82" s="43">
        <f t="shared" si="7"/>
        <v>0.6</v>
      </c>
      <c r="H82" s="103"/>
      <c r="I82" s="2"/>
      <c r="J82" s="6"/>
    </row>
    <row r="83" spans="1:10">
      <c r="A83" s="129">
        <v>806</v>
      </c>
      <c r="B83" s="2" t="s">
        <v>11</v>
      </c>
      <c r="C83" s="6">
        <v>1047</v>
      </c>
      <c r="D83" s="6">
        <v>1066</v>
      </c>
      <c r="E83" s="39">
        <f t="shared" si="5"/>
        <v>-19</v>
      </c>
      <c r="F83" s="43">
        <f t="shared" si="7"/>
        <v>-1.7823639774859287E-2</v>
      </c>
      <c r="H83" s="103"/>
      <c r="I83" s="2"/>
      <c r="J83" s="6"/>
    </row>
    <row r="84" spans="1:10">
      <c r="A84" s="129">
        <v>120</v>
      </c>
      <c r="B84" s="2" t="s">
        <v>56</v>
      </c>
      <c r="C84" s="6">
        <v>96</v>
      </c>
      <c r="D84" s="6">
        <v>65</v>
      </c>
      <c r="E84" s="39">
        <f t="shared" si="5"/>
        <v>31</v>
      </c>
      <c r="F84" s="43">
        <f t="shared" si="7"/>
        <v>0.47692307692307695</v>
      </c>
      <c r="H84" s="103"/>
      <c r="I84" s="2"/>
      <c r="J84" s="6"/>
    </row>
    <row r="85" spans="1:10">
      <c r="A85" s="129">
        <v>121</v>
      </c>
      <c r="B85" s="2" t="s">
        <v>13</v>
      </c>
      <c r="C85" s="6">
        <v>417</v>
      </c>
      <c r="D85" s="6">
        <v>379</v>
      </c>
      <c r="E85" s="39">
        <f t="shared" si="5"/>
        <v>38</v>
      </c>
      <c r="F85" s="43">
        <f t="shared" si="7"/>
        <v>0.10026385224274406</v>
      </c>
      <c r="H85" s="103"/>
      <c r="I85" s="2"/>
      <c r="J85" s="6"/>
    </row>
    <row r="86" spans="1:10">
      <c r="A86" s="129">
        <v>910</v>
      </c>
      <c r="B86" s="2" t="s">
        <v>190</v>
      </c>
      <c r="C86" s="6">
        <v>112</v>
      </c>
      <c r="D86" s="6">
        <v>115</v>
      </c>
      <c r="E86" s="39">
        <f t="shared" si="5"/>
        <v>-3</v>
      </c>
      <c r="F86" s="43">
        <f t="shared" si="7"/>
        <v>-2.6086956521739129E-2</v>
      </c>
      <c r="H86" s="103"/>
      <c r="I86" s="2"/>
      <c r="J86" s="6"/>
    </row>
    <row r="87" spans="1:10">
      <c r="A87" s="129">
        <v>807</v>
      </c>
      <c r="B87" s="2" t="s">
        <v>165</v>
      </c>
      <c r="C87" s="6">
        <v>36</v>
      </c>
      <c r="D87" s="6">
        <v>45</v>
      </c>
      <c r="E87" s="39">
        <f t="shared" si="5"/>
        <v>-9</v>
      </c>
      <c r="F87" s="43">
        <f t="shared" si="7"/>
        <v>-0.2</v>
      </c>
      <c r="H87" s="103"/>
      <c r="I87" s="2"/>
      <c r="J87" s="6"/>
    </row>
    <row r="88" spans="1:10">
      <c r="A88" s="129">
        <v>678</v>
      </c>
      <c r="B88" s="2" t="s">
        <v>23</v>
      </c>
      <c r="C88" s="6">
        <v>159</v>
      </c>
      <c r="D88" s="6">
        <v>243</v>
      </c>
      <c r="E88" s="39">
        <f t="shared" si="5"/>
        <v>-84</v>
      </c>
      <c r="F88" s="43">
        <f t="shared" si="7"/>
        <v>-0.34567901234567899</v>
      </c>
      <c r="H88" s="103"/>
      <c r="I88" s="2"/>
      <c r="J88" s="6"/>
    </row>
    <row r="89" spans="1:10">
      <c r="A89" s="129">
        <v>309</v>
      </c>
      <c r="B89" s="2" t="s">
        <v>158</v>
      </c>
      <c r="C89" s="6">
        <v>41</v>
      </c>
      <c r="D89" s="6">
        <v>15</v>
      </c>
      <c r="E89" s="39">
        <f t="shared" si="5"/>
        <v>26</v>
      </c>
      <c r="F89" s="43">
        <f t="shared" si="7"/>
        <v>1.7333333333333334</v>
      </c>
      <c r="H89" s="103"/>
      <c r="I89" s="2"/>
      <c r="J89" s="6"/>
    </row>
    <row r="90" spans="1:10">
      <c r="A90" s="129">
        <v>210</v>
      </c>
      <c r="B90" s="2" t="s">
        <v>284</v>
      </c>
      <c r="C90" s="6">
        <v>641</v>
      </c>
      <c r="D90" s="6">
        <v>681</v>
      </c>
      <c r="E90" s="39">
        <f t="shared" si="5"/>
        <v>-40</v>
      </c>
      <c r="F90" s="43">
        <f t="shared" si="7"/>
        <v>-5.8737151248164463E-2</v>
      </c>
      <c r="H90" s="103"/>
      <c r="I90" s="2"/>
      <c r="J90" s="6"/>
    </row>
    <row r="91" spans="1:10">
      <c r="A91" s="129">
        <v>620</v>
      </c>
      <c r="B91" s="2" t="s">
        <v>334</v>
      </c>
      <c r="C91" s="6">
        <v>0</v>
      </c>
      <c r="D91" s="6">
        <v>1</v>
      </c>
      <c r="E91" s="39">
        <f t="shared" si="5"/>
        <v>-1</v>
      </c>
      <c r="F91" s="131"/>
      <c r="H91" s="103"/>
      <c r="I91" s="2"/>
      <c r="J91" s="6"/>
    </row>
    <row r="92" spans="1:10">
      <c r="A92" s="129">
        <v>211</v>
      </c>
      <c r="B92" s="2" t="s">
        <v>217</v>
      </c>
      <c r="C92" s="6">
        <v>182</v>
      </c>
      <c r="D92" s="6">
        <v>133</v>
      </c>
      <c r="E92" s="39">
        <f t="shared" si="5"/>
        <v>49</v>
      </c>
      <c r="F92" s="43">
        <f t="shared" ref="F92:F107" si="8">E92/D92</f>
        <v>0.36842105263157893</v>
      </c>
      <c r="H92" s="103"/>
      <c r="I92" s="2"/>
      <c r="J92" s="6"/>
    </row>
    <row r="93" spans="1:10">
      <c r="A93" s="129">
        <v>212</v>
      </c>
      <c r="B93" s="2" t="s">
        <v>139</v>
      </c>
      <c r="C93" s="6">
        <v>21</v>
      </c>
      <c r="D93" s="6">
        <v>40</v>
      </c>
      <c r="E93" s="39">
        <f t="shared" si="5"/>
        <v>-19</v>
      </c>
      <c r="F93" s="43">
        <f t="shared" si="8"/>
        <v>-0.47499999999999998</v>
      </c>
      <c r="H93" s="103"/>
      <c r="I93" s="2"/>
      <c r="J93" s="6"/>
    </row>
    <row r="94" spans="1:10">
      <c r="A94" s="129">
        <v>257</v>
      </c>
      <c r="B94" s="2" t="s">
        <v>271</v>
      </c>
      <c r="C94" s="6">
        <v>42</v>
      </c>
      <c r="D94" s="6">
        <v>71</v>
      </c>
      <c r="E94" s="39">
        <f t="shared" si="5"/>
        <v>-29</v>
      </c>
      <c r="F94" s="43">
        <f t="shared" si="8"/>
        <v>-0.40845070422535212</v>
      </c>
      <c r="H94" s="103"/>
      <c r="I94" s="2"/>
      <c r="J94" s="6"/>
    </row>
    <row r="95" spans="1:10">
      <c r="A95" s="129">
        <v>205</v>
      </c>
      <c r="B95" s="2" t="s">
        <v>81</v>
      </c>
      <c r="C95" s="6">
        <v>86</v>
      </c>
      <c r="D95" s="6">
        <v>117</v>
      </c>
      <c r="E95" s="39">
        <f t="shared" si="5"/>
        <v>-31</v>
      </c>
      <c r="F95" s="43">
        <f t="shared" si="8"/>
        <v>-0.26495726495726496</v>
      </c>
      <c r="H95" s="103"/>
      <c r="I95" s="2"/>
      <c r="J95" s="6"/>
    </row>
    <row r="96" spans="1:10">
      <c r="A96" s="129">
        <v>711</v>
      </c>
      <c r="B96" s="2" t="s">
        <v>253</v>
      </c>
      <c r="C96" s="6">
        <v>18</v>
      </c>
      <c r="D96" s="6">
        <v>6</v>
      </c>
      <c r="E96" s="39">
        <f t="shared" si="5"/>
        <v>12</v>
      </c>
      <c r="F96" s="43">
        <f t="shared" si="8"/>
        <v>2</v>
      </c>
      <c r="H96" s="103"/>
      <c r="I96" s="2"/>
      <c r="J96" s="6"/>
    </row>
    <row r="97" spans="1:10">
      <c r="A97" s="129">
        <v>621</v>
      </c>
      <c r="B97" s="2" t="s">
        <v>8</v>
      </c>
      <c r="C97" s="6">
        <v>508</v>
      </c>
      <c r="D97" s="6">
        <v>616</v>
      </c>
      <c r="E97" s="39">
        <f t="shared" si="5"/>
        <v>-108</v>
      </c>
      <c r="F97" s="43">
        <f t="shared" si="8"/>
        <v>-0.17532467532467533</v>
      </c>
      <c r="H97" s="103"/>
      <c r="I97" s="2"/>
      <c r="J97" s="6"/>
    </row>
    <row r="98" spans="1:10">
      <c r="A98" s="129">
        <v>622</v>
      </c>
      <c r="B98" s="2" t="s">
        <v>55</v>
      </c>
      <c r="C98" s="6">
        <v>2</v>
      </c>
      <c r="D98" s="6">
        <v>14</v>
      </c>
      <c r="E98" s="39">
        <f t="shared" si="5"/>
        <v>-12</v>
      </c>
      <c r="F98" s="43">
        <f t="shared" si="8"/>
        <v>-0.8571428571428571</v>
      </c>
      <c r="H98" s="103"/>
      <c r="I98" s="2"/>
      <c r="J98" s="6"/>
    </row>
    <row r="99" spans="1:10">
      <c r="A99" s="129">
        <v>213</v>
      </c>
      <c r="B99" s="2" t="s">
        <v>66</v>
      </c>
      <c r="C99" s="6">
        <v>346</v>
      </c>
      <c r="D99" s="6">
        <v>333</v>
      </c>
      <c r="E99" s="39">
        <f t="shared" si="5"/>
        <v>13</v>
      </c>
      <c r="F99" s="43">
        <f t="shared" si="8"/>
        <v>3.903903903903904E-2</v>
      </c>
      <c r="H99" s="103"/>
      <c r="I99" s="2"/>
      <c r="J99" s="6"/>
    </row>
    <row r="100" spans="1:10">
      <c r="A100" s="129">
        <v>214</v>
      </c>
      <c r="B100" s="2" t="s">
        <v>206</v>
      </c>
      <c r="C100" s="6">
        <v>353</v>
      </c>
      <c r="D100" s="6">
        <v>367</v>
      </c>
      <c r="E100" s="39">
        <f t="shared" si="5"/>
        <v>-14</v>
      </c>
      <c r="F100" s="43">
        <f t="shared" si="8"/>
        <v>-3.8147138964577658E-2</v>
      </c>
      <c r="H100" s="103"/>
      <c r="I100" s="2"/>
      <c r="J100" s="6"/>
    </row>
    <row r="101" spans="1:10">
      <c r="A101" s="129">
        <v>215</v>
      </c>
      <c r="B101" s="2" t="s">
        <v>209</v>
      </c>
      <c r="C101" s="6">
        <v>296</v>
      </c>
      <c r="D101" s="6">
        <v>395</v>
      </c>
      <c r="E101" s="39">
        <f t="shared" si="5"/>
        <v>-99</v>
      </c>
      <c r="F101" s="43">
        <f t="shared" si="8"/>
        <v>-0.25063291139240507</v>
      </c>
      <c r="H101" s="103"/>
      <c r="I101" s="2"/>
      <c r="J101" s="6"/>
    </row>
    <row r="102" spans="1:10">
      <c r="A102" s="129">
        <v>216</v>
      </c>
      <c r="B102" s="2" t="s">
        <v>203</v>
      </c>
      <c r="C102" s="6">
        <v>289</v>
      </c>
      <c r="D102" s="6">
        <v>368</v>
      </c>
      <c r="E102" s="39">
        <f t="shared" si="5"/>
        <v>-79</v>
      </c>
      <c r="F102" s="43">
        <f t="shared" si="8"/>
        <v>-0.21467391304347827</v>
      </c>
      <c r="H102" s="103"/>
      <c r="I102" s="2"/>
      <c r="J102" s="6"/>
    </row>
    <row r="103" spans="1:10">
      <c r="A103" s="129">
        <v>217</v>
      </c>
      <c r="B103" s="2" t="s">
        <v>187</v>
      </c>
      <c r="C103" s="6">
        <v>131</v>
      </c>
      <c r="D103" s="6">
        <v>141</v>
      </c>
      <c r="E103" s="39">
        <f t="shared" si="5"/>
        <v>-10</v>
      </c>
      <c r="F103" s="43">
        <f t="shared" si="8"/>
        <v>-7.0921985815602842E-2</v>
      </c>
      <c r="H103" s="103"/>
      <c r="I103" s="2"/>
      <c r="J103" s="6"/>
    </row>
    <row r="104" spans="1:10">
      <c r="A104" s="129">
        <v>218</v>
      </c>
      <c r="B104" s="2" t="s">
        <v>42</v>
      </c>
      <c r="C104" s="6">
        <v>174</v>
      </c>
      <c r="D104" s="6">
        <v>241</v>
      </c>
      <c r="E104" s="39">
        <f t="shared" si="5"/>
        <v>-67</v>
      </c>
      <c r="F104" s="43">
        <f t="shared" si="8"/>
        <v>-0.27800829875518673</v>
      </c>
      <c r="H104" s="103"/>
      <c r="I104" s="2"/>
      <c r="J104" s="6"/>
    </row>
    <row r="105" spans="1:10">
      <c r="A105" s="129">
        <v>712</v>
      </c>
      <c r="B105" s="2" t="s">
        <v>216</v>
      </c>
      <c r="C105" s="6">
        <v>130</v>
      </c>
      <c r="D105" s="6">
        <v>150</v>
      </c>
      <c r="E105" s="39">
        <f t="shared" si="5"/>
        <v>-20</v>
      </c>
      <c r="F105" s="43">
        <f t="shared" si="8"/>
        <v>-0.13333333333333333</v>
      </c>
      <c r="H105" s="103"/>
      <c r="I105" s="2"/>
      <c r="J105" s="6"/>
    </row>
    <row r="106" spans="1:10">
      <c r="A106" s="129">
        <v>808</v>
      </c>
      <c r="B106" s="2" t="s">
        <v>12</v>
      </c>
      <c r="C106" s="6">
        <v>589</v>
      </c>
      <c r="D106" s="6">
        <v>605</v>
      </c>
      <c r="E106" s="39">
        <f t="shared" si="5"/>
        <v>-16</v>
      </c>
      <c r="F106" s="43">
        <f t="shared" si="8"/>
        <v>-2.6446280991735537E-2</v>
      </c>
      <c r="H106" s="103"/>
      <c r="I106" s="2"/>
      <c r="J106" s="6"/>
    </row>
    <row r="107" spans="1:10">
      <c r="A107" s="129">
        <v>310</v>
      </c>
      <c r="B107" s="2" t="s">
        <v>136</v>
      </c>
      <c r="C107" s="6">
        <v>13</v>
      </c>
      <c r="D107" s="6">
        <v>15</v>
      </c>
      <c r="E107" s="39">
        <f t="shared" si="5"/>
        <v>-2</v>
      </c>
      <c r="F107" s="43">
        <f t="shared" si="8"/>
        <v>-0.13333333333333333</v>
      </c>
      <c r="H107" s="103"/>
      <c r="I107" s="2"/>
      <c r="J107" s="6"/>
    </row>
    <row r="108" spans="1:10">
      <c r="A108" s="129">
        <v>219</v>
      </c>
      <c r="B108" s="2" t="s">
        <v>98</v>
      </c>
      <c r="C108" s="6">
        <v>9</v>
      </c>
      <c r="D108" s="6">
        <v>0</v>
      </c>
      <c r="E108" s="39">
        <f t="shared" si="5"/>
        <v>9</v>
      </c>
      <c r="F108" s="131"/>
      <c r="H108" s="103"/>
      <c r="I108" s="2"/>
      <c r="J108" s="6"/>
    </row>
    <row r="109" spans="1:10">
      <c r="A109" s="129">
        <v>713</v>
      </c>
      <c r="B109" s="2" t="s">
        <v>376</v>
      </c>
      <c r="C109" s="6">
        <v>1</v>
      </c>
      <c r="D109" s="6">
        <v>0</v>
      </c>
      <c r="E109" s="39">
        <f t="shared" si="5"/>
        <v>1</v>
      </c>
      <c r="F109" s="131"/>
      <c r="H109" s="103"/>
      <c r="I109" s="2"/>
      <c r="J109" s="6"/>
    </row>
    <row r="110" spans="1:10">
      <c r="A110" s="129">
        <v>507</v>
      </c>
      <c r="B110" s="2" t="s">
        <v>184</v>
      </c>
      <c r="C110" s="6">
        <v>239</v>
      </c>
      <c r="D110" s="6">
        <v>218</v>
      </c>
      <c r="E110" s="39">
        <f t="shared" si="5"/>
        <v>21</v>
      </c>
      <c r="F110" s="43">
        <f>E110/D110</f>
        <v>9.6330275229357804E-2</v>
      </c>
      <c r="H110" s="103"/>
      <c r="I110" s="2"/>
      <c r="J110" s="6"/>
    </row>
    <row r="111" spans="1:10">
      <c r="A111" s="129">
        <v>547</v>
      </c>
      <c r="B111" s="2" t="s">
        <v>115</v>
      </c>
      <c r="C111" s="6">
        <v>33</v>
      </c>
      <c r="D111" s="6">
        <v>19</v>
      </c>
      <c r="E111" s="39">
        <f t="shared" si="5"/>
        <v>14</v>
      </c>
      <c r="F111" s="43">
        <f>E111/D111</f>
        <v>0.73684210526315785</v>
      </c>
      <c r="H111" s="103"/>
      <c r="I111" s="2"/>
      <c r="J111" s="6"/>
    </row>
    <row r="112" spans="1:10">
      <c r="A112" s="129">
        <v>809</v>
      </c>
      <c r="B112" s="2" t="s">
        <v>161</v>
      </c>
      <c r="C112" s="6">
        <v>33</v>
      </c>
      <c r="D112" s="6">
        <v>17</v>
      </c>
      <c r="E112" s="39">
        <f t="shared" si="5"/>
        <v>16</v>
      </c>
      <c r="F112" s="43">
        <f>E112/D112</f>
        <v>0.94117647058823528</v>
      </c>
      <c r="H112" s="103"/>
      <c r="I112" s="2"/>
      <c r="J112" s="6"/>
    </row>
    <row r="113" spans="1:10">
      <c r="A113" s="129">
        <v>222</v>
      </c>
      <c r="B113" s="2" t="s">
        <v>368</v>
      </c>
      <c r="C113" s="6">
        <v>5</v>
      </c>
      <c r="D113" s="6">
        <v>0</v>
      </c>
      <c r="E113" s="39">
        <f t="shared" si="5"/>
        <v>5</v>
      </c>
      <c r="F113" s="131"/>
      <c r="H113" s="103"/>
      <c r="I113" s="2"/>
      <c r="J113" s="6"/>
    </row>
    <row r="114" spans="1:10">
      <c r="A114" s="129">
        <v>508</v>
      </c>
      <c r="B114" s="2" t="s">
        <v>34</v>
      </c>
      <c r="C114" s="6">
        <v>581</v>
      </c>
      <c r="D114" s="6">
        <v>697</v>
      </c>
      <c r="E114" s="39">
        <f t="shared" si="5"/>
        <v>-116</v>
      </c>
      <c r="F114" s="43">
        <f t="shared" ref="F114:F130" si="9">E114/D114</f>
        <v>-0.16642754662840745</v>
      </c>
      <c r="H114" s="103"/>
      <c r="I114" s="2"/>
      <c r="J114" s="6"/>
    </row>
    <row r="115" spans="1:10">
      <c r="A115" s="129">
        <v>509</v>
      </c>
      <c r="B115" s="2" t="s">
        <v>170</v>
      </c>
      <c r="C115" s="6">
        <v>239</v>
      </c>
      <c r="D115" s="6">
        <v>263</v>
      </c>
      <c r="E115" s="39">
        <f t="shared" si="5"/>
        <v>-24</v>
      </c>
      <c r="F115" s="43">
        <f t="shared" si="9"/>
        <v>-9.125475285171103E-2</v>
      </c>
      <c r="H115" s="103"/>
      <c r="I115" s="2"/>
      <c r="J115" s="6"/>
    </row>
    <row r="116" spans="1:10">
      <c r="A116" s="129">
        <v>625</v>
      </c>
      <c r="B116" s="2" t="s">
        <v>19</v>
      </c>
      <c r="C116" s="6">
        <v>380</v>
      </c>
      <c r="D116" s="6">
        <v>346</v>
      </c>
      <c r="E116" s="39">
        <f t="shared" si="5"/>
        <v>34</v>
      </c>
      <c r="F116" s="43">
        <f t="shared" si="9"/>
        <v>9.8265895953757232E-2</v>
      </c>
      <c r="H116" s="103"/>
      <c r="I116" s="2"/>
      <c r="J116" s="6"/>
    </row>
    <row r="117" spans="1:10">
      <c r="A117" s="129">
        <v>810</v>
      </c>
      <c r="B117" s="2" t="s">
        <v>15</v>
      </c>
      <c r="C117" s="6">
        <v>796</v>
      </c>
      <c r="D117" s="6">
        <v>825</v>
      </c>
      <c r="E117" s="39">
        <f t="shared" si="5"/>
        <v>-29</v>
      </c>
      <c r="F117" s="43">
        <f t="shared" si="9"/>
        <v>-3.5151515151515149E-2</v>
      </c>
      <c r="H117" s="103"/>
      <c r="I117" s="2"/>
      <c r="J117" s="6"/>
    </row>
    <row r="118" spans="1:10">
      <c r="A118" s="129">
        <v>913</v>
      </c>
      <c r="B118" s="2" t="s">
        <v>210</v>
      </c>
      <c r="C118" s="6">
        <v>699</v>
      </c>
      <c r="D118" s="6">
        <v>818</v>
      </c>
      <c r="E118" s="39">
        <f t="shared" si="5"/>
        <v>-119</v>
      </c>
      <c r="F118" s="43">
        <f t="shared" si="9"/>
        <v>-0.14547677261613692</v>
      </c>
      <c r="H118" s="103"/>
      <c r="I118" s="2"/>
      <c r="J118" s="6"/>
    </row>
    <row r="119" spans="1:10">
      <c r="A119" s="129">
        <v>6</v>
      </c>
      <c r="B119" s="2" t="s">
        <v>172</v>
      </c>
      <c r="C119" s="6">
        <v>34</v>
      </c>
      <c r="D119" s="6">
        <v>13</v>
      </c>
      <c r="E119" s="39">
        <f t="shared" si="5"/>
        <v>21</v>
      </c>
      <c r="F119" s="43">
        <f t="shared" si="9"/>
        <v>1.6153846153846154</v>
      </c>
      <c r="H119" s="103"/>
      <c r="I119" s="2"/>
      <c r="J119" s="6"/>
    </row>
    <row r="120" spans="1:10">
      <c r="A120" s="129">
        <v>717</v>
      </c>
      <c r="B120" s="2" t="s">
        <v>227</v>
      </c>
      <c r="C120" s="6">
        <v>2</v>
      </c>
      <c r="D120" s="6">
        <v>4</v>
      </c>
      <c r="E120" s="39">
        <f t="shared" si="5"/>
        <v>-2</v>
      </c>
      <c r="F120" s="43">
        <f t="shared" si="9"/>
        <v>-0.5</v>
      </c>
      <c r="H120" s="103"/>
      <c r="I120" s="2"/>
      <c r="J120" s="6"/>
    </row>
    <row r="121" spans="1:10">
      <c r="A121" s="129">
        <v>811</v>
      </c>
      <c r="B121" s="2" t="s">
        <v>4</v>
      </c>
      <c r="C121" s="6">
        <v>1809</v>
      </c>
      <c r="D121" s="6">
        <v>1788</v>
      </c>
      <c r="E121" s="39">
        <f t="shared" si="5"/>
        <v>21</v>
      </c>
      <c r="F121" s="43">
        <f t="shared" si="9"/>
        <v>1.1744966442953021E-2</v>
      </c>
      <c r="H121" s="103"/>
      <c r="I121" s="2"/>
      <c r="J121" s="6"/>
    </row>
    <row r="122" spans="1:10">
      <c r="A122" s="129">
        <v>681</v>
      </c>
      <c r="B122" s="2" t="s">
        <v>337</v>
      </c>
      <c r="C122" s="6">
        <v>19</v>
      </c>
      <c r="D122" s="6">
        <v>4</v>
      </c>
      <c r="E122" s="39">
        <f t="shared" si="5"/>
        <v>15</v>
      </c>
      <c r="F122" s="43">
        <f t="shared" si="9"/>
        <v>3.75</v>
      </c>
      <c r="H122" s="103"/>
      <c r="I122" s="2"/>
      <c r="J122" s="6"/>
    </row>
    <row r="123" spans="1:10">
      <c r="A123" s="129">
        <v>718</v>
      </c>
      <c r="B123" s="2" t="s">
        <v>118</v>
      </c>
      <c r="C123" s="6">
        <v>100</v>
      </c>
      <c r="D123" s="6">
        <v>124</v>
      </c>
      <c r="E123" s="39">
        <f t="shared" si="5"/>
        <v>-24</v>
      </c>
      <c r="F123" s="43">
        <f t="shared" si="9"/>
        <v>-0.19354838709677419</v>
      </c>
      <c r="H123" s="103"/>
      <c r="I123" s="2"/>
      <c r="J123" s="6"/>
    </row>
    <row r="124" spans="1:10">
      <c r="A124" s="129">
        <v>122</v>
      </c>
      <c r="B124" s="2" t="s">
        <v>266</v>
      </c>
      <c r="C124" s="6">
        <v>4</v>
      </c>
      <c r="D124" s="6">
        <v>14</v>
      </c>
      <c r="E124" s="39">
        <f t="shared" si="5"/>
        <v>-10</v>
      </c>
      <c r="F124" s="43">
        <f t="shared" si="9"/>
        <v>-0.7142857142857143</v>
      </c>
      <c r="H124" s="103"/>
      <c r="I124" s="2"/>
      <c r="J124" s="6"/>
    </row>
    <row r="125" spans="1:10">
      <c r="A125" s="129">
        <v>630</v>
      </c>
      <c r="B125" s="2" t="s">
        <v>293</v>
      </c>
      <c r="C125" s="6">
        <v>19</v>
      </c>
      <c r="D125" s="6">
        <v>16</v>
      </c>
      <c r="E125" s="39">
        <f t="shared" si="5"/>
        <v>3</v>
      </c>
      <c r="F125" s="43">
        <f t="shared" si="9"/>
        <v>0.1875</v>
      </c>
      <c r="H125" s="103"/>
      <c r="I125" s="2"/>
      <c r="J125" s="6"/>
    </row>
    <row r="126" spans="1:10">
      <c r="A126" s="129">
        <v>634</v>
      </c>
      <c r="B126" s="2" t="s">
        <v>93</v>
      </c>
      <c r="C126" s="6">
        <v>1</v>
      </c>
      <c r="D126" s="6">
        <v>13</v>
      </c>
      <c r="E126" s="39">
        <f t="shared" si="5"/>
        <v>-12</v>
      </c>
      <c r="F126" s="43">
        <f t="shared" si="9"/>
        <v>-0.92307692307692313</v>
      </c>
      <c r="H126" s="103"/>
      <c r="I126" s="2"/>
      <c r="J126" s="6"/>
    </row>
    <row r="127" spans="1:10">
      <c r="A127" s="129">
        <v>223</v>
      </c>
      <c r="B127" s="2" t="s">
        <v>50</v>
      </c>
      <c r="C127" s="6">
        <v>281</v>
      </c>
      <c r="D127" s="6">
        <v>303</v>
      </c>
      <c r="E127" s="39">
        <f t="shared" si="5"/>
        <v>-22</v>
      </c>
      <c r="F127" s="43">
        <f t="shared" si="9"/>
        <v>-7.2607260726072612E-2</v>
      </c>
      <c r="H127" s="103"/>
      <c r="I127" s="2"/>
      <c r="J127" s="6"/>
    </row>
    <row r="128" spans="1:10">
      <c r="A128" s="129">
        <v>7</v>
      </c>
      <c r="B128" s="2" t="s">
        <v>192</v>
      </c>
      <c r="C128" s="6">
        <v>117</v>
      </c>
      <c r="D128" s="6">
        <v>117</v>
      </c>
      <c r="E128" s="39">
        <f t="shared" si="5"/>
        <v>0</v>
      </c>
      <c r="F128" s="43">
        <f t="shared" si="9"/>
        <v>0</v>
      </c>
      <c r="H128" s="103"/>
      <c r="I128" s="2"/>
      <c r="J128" s="6"/>
    </row>
    <row r="129" spans="1:10">
      <c r="A129" s="129">
        <v>914</v>
      </c>
      <c r="B129" s="2" t="s">
        <v>134</v>
      </c>
      <c r="C129" s="6">
        <v>39</v>
      </c>
      <c r="D129" s="6">
        <v>36</v>
      </c>
      <c r="E129" s="39">
        <f t="shared" si="5"/>
        <v>3</v>
      </c>
      <c r="F129" s="43">
        <f t="shared" si="9"/>
        <v>8.3333333333333329E-2</v>
      </c>
      <c r="H129" s="103"/>
      <c r="I129" s="2"/>
      <c r="J129" s="6"/>
    </row>
    <row r="130" spans="1:10">
      <c r="A130" s="129">
        <v>915</v>
      </c>
      <c r="B130" s="2" t="s">
        <v>138</v>
      </c>
      <c r="C130" s="6">
        <v>69</v>
      </c>
      <c r="D130" s="6">
        <v>34</v>
      </c>
      <c r="E130" s="39">
        <f t="shared" si="5"/>
        <v>35</v>
      </c>
      <c r="F130" s="43">
        <f t="shared" si="9"/>
        <v>1.0294117647058822</v>
      </c>
      <c r="H130" s="103"/>
      <c r="I130" s="2"/>
      <c r="J130" s="6"/>
    </row>
    <row r="131" spans="1:10">
      <c r="A131" s="129">
        <v>720</v>
      </c>
      <c r="B131" s="2" t="s">
        <v>283</v>
      </c>
      <c r="C131" s="6">
        <v>0</v>
      </c>
      <c r="D131" s="6">
        <v>5</v>
      </c>
      <c r="E131" s="39">
        <f t="shared" si="5"/>
        <v>-5</v>
      </c>
      <c r="F131" s="131"/>
      <c r="H131" s="103"/>
      <c r="I131" s="2"/>
      <c r="J131" s="6"/>
    </row>
    <row r="132" spans="1:10">
      <c r="A132" s="129">
        <v>639</v>
      </c>
      <c r="B132" s="2" t="s">
        <v>252</v>
      </c>
      <c r="C132" s="6">
        <v>20</v>
      </c>
      <c r="D132" s="6">
        <v>12</v>
      </c>
      <c r="E132" s="39">
        <f t="shared" si="5"/>
        <v>8</v>
      </c>
      <c r="F132" s="43">
        <f t="shared" ref="F132:F139" si="10">E132/D132</f>
        <v>0.66666666666666663</v>
      </c>
      <c r="H132" s="103"/>
      <c r="I132" s="2"/>
      <c r="J132" s="6"/>
    </row>
    <row r="133" spans="1:10">
      <c r="A133" s="129">
        <v>640</v>
      </c>
      <c r="B133" s="2" t="s">
        <v>259</v>
      </c>
      <c r="C133" s="6">
        <v>30</v>
      </c>
      <c r="D133" s="6">
        <v>16</v>
      </c>
      <c r="E133" s="39">
        <f t="shared" ref="E133:E196" si="11">C133-D133</f>
        <v>14</v>
      </c>
      <c r="F133" s="43">
        <f t="shared" si="10"/>
        <v>0.875</v>
      </c>
      <c r="H133" s="103"/>
      <c r="I133" s="2"/>
      <c r="J133" s="6"/>
    </row>
    <row r="134" spans="1:10">
      <c r="A134" s="129">
        <v>734</v>
      </c>
      <c r="B134" s="2" t="s">
        <v>77</v>
      </c>
      <c r="C134" s="6">
        <v>10</v>
      </c>
      <c r="D134" s="6">
        <v>1</v>
      </c>
      <c r="E134" s="39">
        <f t="shared" si="11"/>
        <v>9</v>
      </c>
      <c r="F134" s="43">
        <f t="shared" si="10"/>
        <v>9</v>
      </c>
      <c r="H134" s="103"/>
      <c r="I134" s="2"/>
      <c r="J134" s="6"/>
    </row>
    <row r="135" spans="1:10">
      <c r="A135" s="129">
        <v>224</v>
      </c>
      <c r="B135" s="2" t="s">
        <v>99</v>
      </c>
      <c r="C135" s="6">
        <v>35</v>
      </c>
      <c r="D135" s="6">
        <v>11</v>
      </c>
      <c r="E135" s="39">
        <f t="shared" si="11"/>
        <v>24</v>
      </c>
      <c r="F135" s="43">
        <f t="shared" si="10"/>
        <v>2.1818181818181817</v>
      </c>
      <c r="H135" s="103"/>
      <c r="I135" s="2"/>
      <c r="J135" s="6"/>
    </row>
    <row r="136" spans="1:10">
      <c r="A136" s="129">
        <v>510</v>
      </c>
      <c r="B136" s="2" t="s">
        <v>72</v>
      </c>
      <c r="C136" s="6">
        <v>51</v>
      </c>
      <c r="D136" s="6">
        <v>37</v>
      </c>
      <c r="E136" s="39">
        <f t="shared" si="11"/>
        <v>14</v>
      </c>
      <c r="F136" s="43">
        <f t="shared" si="10"/>
        <v>0.3783783783783784</v>
      </c>
      <c r="H136" s="103"/>
      <c r="I136" s="2"/>
      <c r="J136" s="6"/>
    </row>
    <row r="137" spans="1:10">
      <c r="A137" s="129">
        <v>642</v>
      </c>
      <c r="B137" s="2" t="s">
        <v>16</v>
      </c>
      <c r="C137" s="6">
        <v>240</v>
      </c>
      <c r="D137" s="6">
        <v>241</v>
      </c>
      <c r="E137" s="39">
        <f t="shared" si="11"/>
        <v>-1</v>
      </c>
      <c r="F137" s="43">
        <f t="shared" si="10"/>
        <v>-4.1493775933609959E-3</v>
      </c>
      <c r="H137" s="103"/>
      <c r="I137" s="2"/>
      <c r="J137" s="6"/>
    </row>
    <row r="138" spans="1:10">
      <c r="A138" s="129">
        <v>643</v>
      </c>
      <c r="B138" s="2" t="s">
        <v>113</v>
      </c>
      <c r="C138" s="6">
        <v>24</v>
      </c>
      <c r="D138" s="6">
        <v>9</v>
      </c>
      <c r="E138" s="39">
        <f t="shared" si="11"/>
        <v>15</v>
      </c>
      <c r="F138" s="43">
        <f t="shared" si="10"/>
        <v>1.6666666666666667</v>
      </c>
      <c r="H138" s="103"/>
      <c r="I138" s="2"/>
      <c r="J138" s="6"/>
    </row>
    <row r="139" spans="1:10">
      <c r="A139" s="129">
        <v>123</v>
      </c>
      <c r="B139" s="2" t="s">
        <v>248</v>
      </c>
      <c r="C139" s="6">
        <v>40</v>
      </c>
      <c r="D139" s="6">
        <v>59</v>
      </c>
      <c r="E139" s="39">
        <f t="shared" si="11"/>
        <v>-19</v>
      </c>
      <c r="F139" s="43">
        <f t="shared" si="10"/>
        <v>-0.32203389830508472</v>
      </c>
      <c r="H139" s="103"/>
      <c r="I139" s="2"/>
      <c r="J139" s="6"/>
    </row>
    <row r="140" spans="1:10">
      <c r="A140" s="129">
        <v>124</v>
      </c>
      <c r="B140" s="2" t="s">
        <v>291</v>
      </c>
      <c r="C140" s="6">
        <v>0</v>
      </c>
      <c r="D140" s="6">
        <v>9</v>
      </c>
      <c r="E140" s="39">
        <f t="shared" si="11"/>
        <v>-9</v>
      </c>
      <c r="F140" s="131"/>
      <c r="H140" s="103"/>
      <c r="I140" s="2"/>
      <c r="J140" s="6"/>
    </row>
    <row r="141" spans="1:10">
      <c r="A141" s="129">
        <v>125</v>
      </c>
      <c r="B141" s="2" t="s">
        <v>281</v>
      </c>
      <c r="C141" s="6">
        <v>0</v>
      </c>
      <c r="D141" s="6">
        <v>3</v>
      </c>
      <c r="E141" s="39">
        <f t="shared" si="11"/>
        <v>-3</v>
      </c>
      <c r="F141" s="131"/>
      <c r="H141" s="103"/>
      <c r="I141" s="2"/>
      <c r="J141" s="6"/>
    </row>
    <row r="142" spans="1:10">
      <c r="A142" s="129">
        <v>226</v>
      </c>
      <c r="B142" s="2" t="s">
        <v>124</v>
      </c>
      <c r="C142" s="6">
        <v>140</v>
      </c>
      <c r="D142" s="6">
        <v>135</v>
      </c>
      <c r="E142" s="39">
        <f t="shared" si="11"/>
        <v>5</v>
      </c>
      <c r="F142" s="43">
        <f>E142/D142</f>
        <v>3.7037037037037035E-2</v>
      </c>
      <c r="H142" s="103"/>
      <c r="I142" s="2"/>
      <c r="J142" s="6"/>
    </row>
    <row r="143" spans="1:10">
      <c r="A143" s="129">
        <v>126</v>
      </c>
      <c r="B143" s="2" t="s">
        <v>318</v>
      </c>
      <c r="C143" s="6">
        <v>0</v>
      </c>
      <c r="D143" s="6">
        <v>1</v>
      </c>
      <c r="E143" s="39">
        <f t="shared" si="11"/>
        <v>-1</v>
      </c>
      <c r="F143" s="131"/>
      <c r="H143" s="103"/>
      <c r="I143" s="2"/>
      <c r="J143" s="6"/>
    </row>
    <row r="144" spans="1:10">
      <c r="A144" s="129">
        <v>646</v>
      </c>
      <c r="B144" s="2" t="s">
        <v>374</v>
      </c>
      <c r="C144" s="6">
        <v>1</v>
      </c>
      <c r="D144" s="6">
        <v>0</v>
      </c>
      <c r="E144" s="39">
        <f t="shared" si="11"/>
        <v>1</v>
      </c>
      <c r="F144" s="131"/>
      <c r="H144" s="103"/>
      <c r="I144" s="2"/>
      <c r="J144" s="6"/>
    </row>
    <row r="145" spans="1:10">
      <c r="A145" s="129">
        <v>599</v>
      </c>
      <c r="B145" s="2" t="s">
        <v>225</v>
      </c>
      <c r="C145" s="6">
        <v>65</v>
      </c>
      <c r="D145" s="6">
        <v>59</v>
      </c>
      <c r="E145" s="39">
        <f t="shared" si="11"/>
        <v>6</v>
      </c>
      <c r="F145" s="43">
        <f t="shared" ref="F145:F157" si="12">E145/D145</f>
        <v>0.10169491525423729</v>
      </c>
      <c r="H145" s="103"/>
      <c r="I145" s="2"/>
      <c r="J145" s="6"/>
    </row>
    <row r="146" spans="1:10">
      <c r="A146" s="129">
        <v>313</v>
      </c>
      <c r="B146" s="2" t="s">
        <v>106</v>
      </c>
      <c r="C146" s="6">
        <v>14</v>
      </c>
      <c r="D146" s="6">
        <v>13</v>
      </c>
      <c r="E146" s="39">
        <f t="shared" si="11"/>
        <v>1</v>
      </c>
      <c r="F146" s="43">
        <f t="shared" si="12"/>
        <v>7.6923076923076927E-2</v>
      </c>
      <c r="H146" s="103"/>
      <c r="I146" s="2"/>
      <c r="J146" s="6"/>
    </row>
    <row r="147" spans="1:10">
      <c r="A147" s="129">
        <v>327</v>
      </c>
      <c r="B147" s="2" t="s">
        <v>17</v>
      </c>
      <c r="C147" s="6">
        <v>319</v>
      </c>
      <c r="D147" s="6">
        <v>307</v>
      </c>
      <c r="E147" s="39">
        <f t="shared" si="11"/>
        <v>12</v>
      </c>
      <c r="F147" s="43">
        <f t="shared" si="12"/>
        <v>3.9087947882736153E-2</v>
      </c>
      <c r="H147" s="103"/>
      <c r="I147" s="2"/>
      <c r="J147" s="6"/>
    </row>
    <row r="148" spans="1:10">
      <c r="A148" s="129">
        <v>721</v>
      </c>
      <c r="B148" s="2" t="s">
        <v>70</v>
      </c>
      <c r="C148" s="6">
        <v>5</v>
      </c>
      <c r="D148" s="6">
        <v>13</v>
      </c>
      <c r="E148" s="39">
        <f t="shared" si="11"/>
        <v>-8</v>
      </c>
      <c r="F148" s="43">
        <f t="shared" si="12"/>
        <v>-0.61538461538461542</v>
      </c>
      <c r="H148" s="103"/>
      <c r="I148" s="2"/>
      <c r="J148" s="6"/>
    </row>
    <row r="149" spans="1:10">
      <c r="A149" s="129">
        <v>722</v>
      </c>
      <c r="B149" s="2" t="s">
        <v>27</v>
      </c>
      <c r="C149" s="6">
        <v>298</v>
      </c>
      <c r="D149" s="6">
        <v>312</v>
      </c>
      <c r="E149" s="39">
        <f t="shared" si="11"/>
        <v>-14</v>
      </c>
      <c r="F149" s="43">
        <f t="shared" si="12"/>
        <v>-4.4871794871794872E-2</v>
      </c>
      <c r="H149" s="103"/>
      <c r="I149" s="2"/>
      <c r="J149" s="6"/>
    </row>
    <row r="150" spans="1:10">
      <c r="A150" s="129">
        <v>314</v>
      </c>
      <c r="B150" s="2" t="s">
        <v>164</v>
      </c>
      <c r="C150" s="6">
        <v>32</v>
      </c>
      <c r="D150" s="6">
        <v>69</v>
      </c>
      <c r="E150" s="39">
        <f t="shared" si="11"/>
        <v>-37</v>
      </c>
      <c r="F150" s="43">
        <f t="shared" si="12"/>
        <v>-0.53623188405797106</v>
      </c>
      <c r="H150" s="103"/>
      <c r="I150" s="2"/>
      <c r="J150" s="6"/>
    </row>
    <row r="151" spans="1:10">
      <c r="A151" s="129">
        <v>8</v>
      </c>
      <c r="B151" s="2" t="s">
        <v>62</v>
      </c>
      <c r="C151" s="6">
        <v>166</v>
      </c>
      <c r="D151" s="6">
        <v>88</v>
      </c>
      <c r="E151" s="39">
        <f t="shared" si="11"/>
        <v>78</v>
      </c>
      <c r="F151" s="43">
        <f t="shared" si="12"/>
        <v>0.88636363636363635</v>
      </c>
      <c r="H151" s="103"/>
      <c r="I151" s="2"/>
      <c r="J151" s="6"/>
    </row>
    <row r="152" spans="1:10">
      <c r="A152" s="129">
        <v>812</v>
      </c>
      <c r="B152" s="2" t="s">
        <v>90</v>
      </c>
      <c r="C152" s="6">
        <v>5</v>
      </c>
      <c r="D152" s="6">
        <v>1</v>
      </c>
      <c r="E152" s="39">
        <f t="shared" si="11"/>
        <v>4</v>
      </c>
      <c r="F152" s="43">
        <f t="shared" si="12"/>
        <v>4</v>
      </c>
      <c r="H152" s="103"/>
      <c r="I152" s="2"/>
      <c r="J152" s="6"/>
    </row>
    <row r="153" spans="1:10">
      <c r="A153" s="129">
        <v>512</v>
      </c>
      <c r="B153" s="2" t="s">
        <v>52</v>
      </c>
      <c r="C153" s="6">
        <v>95</v>
      </c>
      <c r="D153" s="6">
        <v>53</v>
      </c>
      <c r="E153" s="39">
        <f t="shared" si="11"/>
        <v>42</v>
      </c>
      <c r="F153" s="43">
        <f t="shared" si="12"/>
        <v>0.79245283018867929</v>
      </c>
      <c r="H153" s="103"/>
      <c r="I153" s="2"/>
      <c r="J153" s="6"/>
    </row>
    <row r="154" spans="1:10">
      <c r="A154" s="129">
        <v>9</v>
      </c>
      <c r="B154" s="2" t="s">
        <v>89</v>
      </c>
      <c r="C154" s="6">
        <v>141</v>
      </c>
      <c r="D154" s="6">
        <v>163</v>
      </c>
      <c r="E154" s="39">
        <f t="shared" si="11"/>
        <v>-22</v>
      </c>
      <c r="F154" s="43">
        <f t="shared" si="12"/>
        <v>-0.13496932515337423</v>
      </c>
      <c r="H154" s="103"/>
      <c r="I154" s="2"/>
      <c r="J154" s="6"/>
    </row>
    <row r="155" spans="1:10">
      <c r="A155" s="129">
        <v>340</v>
      </c>
      <c r="B155" s="2" t="s">
        <v>235</v>
      </c>
      <c r="C155" s="6">
        <v>685</v>
      </c>
      <c r="D155" s="6">
        <v>845</v>
      </c>
      <c r="E155" s="39">
        <f t="shared" si="11"/>
        <v>-160</v>
      </c>
      <c r="F155" s="43">
        <f t="shared" si="12"/>
        <v>-0.1893491124260355</v>
      </c>
      <c r="H155" s="103"/>
      <c r="I155" s="2"/>
      <c r="J155" s="6"/>
    </row>
    <row r="156" spans="1:10">
      <c r="A156" s="129">
        <v>916</v>
      </c>
      <c r="B156" s="2" t="s">
        <v>108</v>
      </c>
      <c r="C156" s="6">
        <v>87</v>
      </c>
      <c r="D156" s="6">
        <v>70</v>
      </c>
      <c r="E156" s="39">
        <f t="shared" si="11"/>
        <v>17</v>
      </c>
      <c r="F156" s="43">
        <f t="shared" si="12"/>
        <v>0.24285714285714285</v>
      </c>
      <c r="H156" s="103"/>
      <c r="I156" s="2"/>
      <c r="J156" s="6"/>
    </row>
    <row r="157" spans="1:10">
      <c r="A157" s="129">
        <v>513</v>
      </c>
      <c r="B157" s="2" t="s">
        <v>41</v>
      </c>
      <c r="C157" s="6">
        <v>215</v>
      </c>
      <c r="D157" s="6">
        <v>223</v>
      </c>
      <c r="E157" s="39">
        <f t="shared" si="11"/>
        <v>-8</v>
      </c>
      <c r="F157" s="43">
        <f t="shared" si="12"/>
        <v>-3.5874439461883408E-2</v>
      </c>
      <c r="H157" s="103"/>
      <c r="I157" s="2"/>
      <c r="J157" s="6"/>
    </row>
    <row r="158" spans="1:10">
      <c r="A158" s="129">
        <v>127</v>
      </c>
      <c r="B158" s="2" t="s">
        <v>319</v>
      </c>
      <c r="C158" s="6">
        <v>0</v>
      </c>
      <c r="D158" s="6">
        <v>1</v>
      </c>
      <c r="E158" s="39">
        <f t="shared" si="11"/>
        <v>-1</v>
      </c>
      <c r="F158" s="131"/>
      <c r="H158" s="103"/>
      <c r="I158" s="2"/>
      <c r="J158" s="6"/>
    </row>
    <row r="159" spans="1:10">
      <c r="A159" s="129">
        <v>514</v>
      </c>
      <c r="B159" s="2" t="s">
        <v>6</v>
      </c>
      <c r="C159" s="6">
        <v>1935</v>
      </c>
      <c r="D159" s="6">
        <v>1742</v>
      </c>
      <c r="E159" s="39">
        <f t="shared" si="11"/>
        <v>193</v>
      </c>
      <c r="F159" s="43">
        <f t="shared" ref="F159:F165" si="13">E159/D159</f>
        <v>0.11079219288174512</v>
      </c>
      <c r="H159" s="103"/>
      <c r="I159" s="2"/>
      <c r="J159" s="6"/>
    </row>
    <row r="160" spans="1:10">
      <c r="A160" s="129">
        <v>516</v>
      </c>
      <c r="B160" s="2" t="s">
        <v>54</v>
      </c>
      <c r="C160" s="6">
        <v>109</v>
      </c>
      <c r="D160" s="6">
        <v>113</v>
      </c>
      <c r="E160" s="39">
        <f t="shared" si="11"/>
        <v>-4</v>
      </c>
      <c r="F160" s="43">
        <f t="shared" si="13"/>
        <v>-3.5398230088495575E-2</v>
      </c>
      <c r="H160" s="103"/>
      <c r="I160" s="2"/>
      <c r="J160" s="6"/>
    </row>
    <row r="161" spans="1:10">
      <c r="A161" s="129">
        <v>227</v>
      </c>
      <c r="B161" s="2" t="s">
        <v>240</v>
      </c>
      <c r="C161" s="6">
        <v>10</v>
      </c>
      <c r="D161" s="6">
        <v>10</v>
      </c>
      <c r="E161" s="39">
        <f t="shared" si="11"/>
        <v>0</v>
      </c>
      <c r="F161" s="43">
        <f t="shared" si="13"/>
        <v>0</v>
      </c>
      <c r="H161" s="103"/>
      <c r="I161" s="2"/>
      <c r="J161" s="6"/>
    </row>
    <row r="162" spans="1:10">
      <c r="A162" s="129">
        <v>532</v>
      </c>
      <c r="B162" s="2" t="s">
        <v>80</v>
      </c>
      <c r="C162" s="6">
        <v>83</v>
      </c>
      <c r="D162" s="6">
        <v>78</v>
      </c>
      <c r="E162" s="39">
        <f t="shared" si="11"/>
        <v>5</v>
      </c>
      <c r="F162" s="43">
        <f t="shared" si="13"/>
        <v>6.4102564102564097E-2</v>
      </c>
      <c r="H162" s="103"/>
      <c r="I162" s="2"/>
      <c r="J162" s="6"/>
    </row>
    <row r="163" spans="1:10">
      <c r="A163" s="129">
        <v>315</v>
      </c>
      <c r="B163" s="2" t="s">
        <v>83</v>
      </c>
      <c r="C163" s="6">
        <v>31</v>
      </c>
      <c r="D163" s="6">
        <v>24</v>
      </c>
      <c r="E163" s="39">
        <f t="shared" si="11"/>
        <v>7</v>
      </c>
      <c r="F163" s="43">
        <f t="shared" si="13"/>
        <v>0.29166666666666669</v>
      </c>
      <c r="H163" s="103"/>
      <c r="I163" s="2"/>
      <c r="J163" s="6"/>
    </row>
    <row r="164" spans="1:10">
      <c r="A164" s="129">
        <v>917</v>
      </c>
      <c r="B164" s="2" t="s">
        <v>153</v>
      </c>
      <c r="C164" s="6">
        <v>20</v>
      </c>
      <c r="D164" s="6">
        <v>10</v>
      </c>
      <c r="E164" s="39">
        <f t="shared" si="11"/>
        <v>10</v>
      </c>
      <c r="F164" s="43">
        <f t="shared" si="13"/>
        <v>1</v>
      </c>
      <c r="H164" s="103"/>
      <c r="I164" s="2"/>
      <c r="J164" s="6"/>
    </row>
    <row r="165" spans="1:10">
      <c r="A165" s="129">
        <v>724</v>
      </c>
      <c r="B165" s="2" t="s">
        <v>37</v>
      </c>
      <c r="C165" s="6">
        <v>161</v>
      </c>
      <c r="D165" s="6">
        <v>188</v>
      </c>
      <c r="E165" s="39">
        <f t="shared" si="11"/>
        <v>-27</v>
      </c>
      <c r="F165" s="43">
        <f t="shared" si="13"/>
        <v>-0.14361702127659576</v>
      </c>
      <c r="H165" s="103"/>
      <c r="I165" s="2"/>
      <c r="J165" s="6"/>
    </row>
    <row r="166" spans="1:10">
      <c r="A166" s="129">
        <v>128</v>
      </c>
      <c r="B166" s="2" t="s">
        <v>109</v>
      </c>
      <c r="C166" s="6">
        <v>1</v>
      </c>
      <c r="D166" s="6">
        <v>0</v>
      </c>
      <c r="E166" s="39">
        <f t="shared" si="11"/>
        <v>1</v>
      </c>
      <c r="F166" s="131"/>
      <c r="H166" s="103"/>
      <c r="I166" s="2"/>
      <c r="J166" s="6"/>
    </row>
    <row r="167" spans="1:10">
      <c r="A167" s="129">
        <v>723</v>
      </c>
      <c r="B167" s="2" t="s">
        <v>39</v>
      </c>
      <c r="C167" s="6">
        <v>154</v>
      </c>
      <c r="D167" s="6">
        <v>238</v>
      </c>
      <c r="E167" s="39">
        <f t="shared" si="11"/>
        <v>-84</v>
      </c>
      <c r="F167" s="43">
        <f>E167/D167</f>
        <v>-0.35294117647058826</v>
      </c>
      <c r="H167" s="103"/>
      <c r="I167" s="2"/>
      <c r="J167" s="6"/>
    </row>
    <row r="168" spans="1:10">
      <c r="A168" s="129">
        <v>252</v>
      </c>
      <c r="B168" s="2" t="s">
        <v>369</v>
      </c>
      <c r="C168" s="6">
        <v>1</v>
      </c>
      <c r="D168" s="6">
        <v>0</v>
      </c>
      <c r="E168" s="39">
        <f t="shared" si="11"/>
        <v>1</v>
      </c>
      <c r="F168" s="131"/>
      <c r="H168" s="103"/>
      <c r="I168" s="2"/>
      <c r="J168" s="6"/>
    </row>
    <row r="169" spans="1:10">
      <c r="A169" s="129">
        <v>918</v>
      </c>
      <c r="B169" s="2" t="s">
        <v>149</v>
      </c>
      <c r="C169" s="6">
        <v>58</v>
      </c>
      <c r="D169" s="6">
        <v>42</v>
      </c>
      <c r="E169" s="39">
        <f t="shared" si="11"/>
        <v>16</v>
      </c>
      <c r="F169" s="43">
        <f t="shared" ref="F169:F187" si="14">E169/D169</f>
        <v>0.38095238095238093</v>
      </c>
      <c r="H169" s="103"/>
      <c r="I169" s="2"/>
      <c r="J169" s="6"/>
    </row>
    <row r="170" spans="1:10">
      <c r="A170" s="129">
        <v>130</v>
      </c>
      <c r="B170" s="2" t="s">
        <v>53</v>
      </c>
      <c r="C170" s="6">
        <v>17</v>
      </c>
      <c r="D170" s="6">
        <v>27</v>
      </c>
      <c r="E170" s="39">
        <f t="shared" si="11"/>
        <v>-10</v>
      </c>
      <c r="F170" s="43">
        <f t="shared" si="14"/>
        <v>-0.37037037037037035</v>
      </c>
      <c r="H170" s="103"/>
      <c r="I170" s="2"/>
      <c r="J170" s="6"/>
    </row>
    <row r="171" spans="1:10" ht="18">
      <c r="A171" s="129">
        <v>814</v>
      </c>
      <c r="B171" s="2" t="s">
        <v>5</v>
      </c>
      <c r="C171" s="6">
        <v>2275</v>
      </c>
      <c r="D171" s="6">
        <v>2282</v>
      </c>
      <c r="E171" s="39">
        <f t="shared" si="11"/>
        <v>-7</v>
      </c>
      <c r="F171" s="43">
        <f t="shared" si="14"/>
        <v>-3.0674846625766872E-3</v>
      </c>
      <c r="H171" s="41"/>
      <c r="I171" s="2"/>
      <c r="J171" s="6"/>
    </row>
    <row r="172" spans="1:10">
      <c r="A172" s="129">
        <v>822</v>
      </c>
      <c r="B172" s="2" t="s">
        <v>189</v>
      </c>
      <c r="C172" s="6">
        <v>633</v>
      </c>
      <c r="D172" s="6">
        <v>631</v>
      </c>
      <c r="E172" s="39">
        <f t="shared" si="11"/>
        <v>2</v>
      </c>
      <c r="F172" s="43">
        <f t="shared" si="14"/>
        <v>3.1695721077654518E-3</v>
      </c>
      <c r="H172" s="103"/>
      <c r="I172" s="2"/>
      <c r="J172" s="6"/>
    </row>
    <row r="173" spans="1:10">
      <c r="A173" s="129">
        <v>316</v>
      </c>
      <c r="B173" s="2" t="s">
        <v>110</v>
      </c>
      <c r="C173" s="6">
        <v>23</v>
      </c>
      <c r="D173" s="6">
        <v>14</v>
      </c>
      <c r="E173" s="39">
        <f t="shared" si="11"/>
        <v>9</v>
      </c>
      <c r="F173" s="43">
        <f t="shared" si="14"/>
        <v>0.6428571428571429</v>
      </c>
      <c r="H173" s="103"/>
      <c r="I173" s="2"/>
      <c r="J173" s="6"/>
    </row>
    <row r="174" spans="1:10">
      <c r="A174" s="129">
        <v>131</v>
      </c>
      <c r="B174" s="2" t="s">
        <v>71</v>
      </c>
      <c r="C174" s="6">
        <v>86</v>
      </c>
      <c r="D174" s="6">
        <v>48</v>
      </c>
      <c r="E174" s="39">
        <f t="shared" si="11"/>
        <v>38</v>
      </c>
      <c r="F174" s="43">
        <f t="shared" si="14"/>
        <v>0.79166666666666663</v>
      </c>
      <c r="H174" s="103"/>
      <c r="I174" s="2"/>
      <c r="J174" s="6"/>
    </row>
    <row r="175" spans="1:10">
      <c r="A175" s="129">
        <v>228</v>
      </c>
      <c r="B175" s="2" t="s">
        <v>100</v>
      </c>
      <c r="C175" s="6">
        <v>72</v>
      </c>
      <c r="D175" s="6">
        <v>46</v>
      </c>
      <c r="E175" s="39">
        <f t="shared" si="11"/>
        <v>26</v>
      </c>
      <c r="F175" s="43">
        <f t="shared" si="14"/>
        <v>0.56521739130434778</v>
      </c>
      <c r="H175" s="103"/>
      <c r="I175" s="2"/>
      <c r="J175" s="6"/>
    </row>
    <row r="176" spans="1:10">
      <c r="A176" s="129">
        <v>518</v>
      </c>
      <c r="B176" s="2" t="s">
        <v>82</v>
      </c>
      <c r="C176" s="6">
        <v>98</v>
      </c>
      <c r="D176" s="6">
        <v>71</v>
      </c>
      <c r="E176" s="39">
        <f t="shared" si="11"/>
        <v>27</v>
      </c>
      <c r="F176" s="43">
        <f t="shared" si="14"/>
        <v>0.38028169014084506</v>
      </c>
      <c r="H176" s="103"/>
      <c r="I176" s="2"/>
      <c r="J176" s="6"/>
    </row>
    <row r="177" spans="1:10">
      <c r="A177" s="129">
        <v>229</v>
      </c>
      <c r="B177" s="2" t="s">
        <v>64</v>
      </c>
      <c r="C177" s="6">
        <v>295</v>
      </c>
      <c r="D177" s="6">
        <v>308</v>
      </c>
      <c r="E177" s="39">
        <f t="shared" si="11"/>
        <v>-13</v>
      </c>
      <c r="F177" s="43">
        <f t="shared" si="14"/>
        <v>-4.2207792207792208E-2</v>
      </c>
      <c r="H177" s="103"/>
      <c r="I177" s="2"/>
      <c r="J177" s="6"/>
    </row>
    <row r="178" spans="1:10">
      <c r="A178" s="129">
        <v>919</v>
      </c>
      <c r="B178" s="2" t="s">
        <v>191</v>
      </c>
      <c r="C178" s="6">
        <v>92</v>
      </c>
      <c r="D178" s="6">
        <v>129</v>
      </c>
      <c r="E178" s="39">
        <f t="shared" si="11"/>
        <v>-37</v>
      </c>
      <c r="F178" s="43">
        <f t="shared" si="14"/>
        <v>-0.2868217054263566</v>
      </c>
      <c r="H178" s="103"/>
      <c r="I178" s="2"/>
      <c r="J178" s="6"/>
    </row>
    <row r="179" spans="1:10">
      <c r="A179" s="129">
        <v>725</v>
      </c>
      <c r="B179" s="2" t="s">
        <v>174</v>
      </c>
      <c r="C179" s="6">
        <v>4</v>
      </c>
      <c r="D179" s="6">
        <v>12</v>
      </c>
      <c r="E179" s="39">
        <f t="shared" si="11"/>
        <v>-8</v>
      </c>
      <c r="F179" s="43">
        <f t="shared" si="14"/>
        <v>-0.66666666666666663</v>
      </c>
      <c r="H179" s="103"/>
      <c r="I179" s="2"/>
      <c r="J179" s="6"/>
    </row>
    <row r="180" spans="1:10">
      <c r="A180" s="129">
        <v>920</v>
      </c>
      <c r="B180" s="2" t="s">
        <v>88</v>
      </c>
      <c r="C180" s="6">
        <v>31</v>
      </c>
      <c r="D180" s="6">
        <v>19</v>
      </c>
      <c r="E180" s="39">
        <f t="shared" si="11"/>
        <v>12</v>
      </c>
      <c r="F180" s="43">
        <f t="shared" si="14"/>
        <v>0.63157894736842102</v>
      </c>
      <c r="H180" s="103"/>
      <c r="I180" s="2"/>
      <c r="J180" s="6"/>
    </row>
    <row r="181" spans="1:10">
      <c r="A181" s="129">
        <v>10</v>
      </c>
      <c r="B181" s="2" t="s">
        <v>265</v>
      </c>
      <c r="C181" s="6">
        <v>5</v>
      </c>
      <c r="D181" s="6">
        <v>1</v>
      </c>
      <c r="E181" s="39">
        <f t="shared" si="11"/>
        <v>4</v>
      </c>
      <c r="F181" s="43">
        <f t="shared" si="14"/>
        <v>4</v>
      </c>
      <c r="H181" s="103"/>
      <c r="I181" s="2"/>
      <c r="J181" s="6"/>
    </row>
    <row r="182" spans="1:10">
      <c r="A182" s="129">
        <v>921</v>
      </c>
      <c r="B182" s="2" t="s">
        <v>91</v>
      </c>
      <c r="C182" s="6">
        <v>140</v>
      </c>
      <c r="D182" s="6">
        <v>107</v>
      </c>
      <c r="E182" s="39">
        <f t="shared" si="11"/>
        <v>33</v>
      </c>
      <c r="F182" s="43">
        <f t="shared" si="14"/>
        <v>0.30841121495327101</v>
      </c>
      <c r="H182" s="103"/>
      <c r="I182" s="2"/>
      <c r="J182" s="6"/>
    </row>
    <row r="183" spans="1:10">
      <c r="A183" s="129">
        <v>317</v>
      </c>
      <c r="B183" s="2" t="s">
        <v>121</v>
      </c>
      <c r="C183" s="6">
        <v>13</v>
      </c>
      <c r="D183" s="6">
        <v>28</v>
      </c>
      <c r="E183" s="39">
        <f t="shared" si="11"/>
        <v>-15</v>
      </c>
      <c r="F183" s="43">
        <f t="shared" si="14"/>
        <v>-0.5357142857142857</v>
      </c>
      <c r="H183" s="103"/>
      <c r="I183" s="2"/>
      <c r="J183" s="6"/>
    </row>
    <row r="184" spans="1:10">
      <c r="A184" s="129">
        <v>132</v>
      </c>
      <c r="B184" s="2" t="s">
        <v>249</v>
      </c>
      <c r="C184" s="6">
        <v>10</v>
      </c>
      <c r="D184" s="6">
        <v>2</v>
      </c>
      <c r="E184" s="39">
        <f t="shared" si="11"/>
        <v>8</v>
      </c>
      <c r="F184" s="43">
        <f t="shared" si="14"/>
        <v>4</v>
      </c>
      <c r="H184" s="103"/>
      <c r="I184" s="2"/>
      <c r="J184" s="6"/>
    </row>
    <row r="185" spans="1:10">
      <c r="A185" s="129">
        <v>230</v>
      </c>
      <c r="B185" s="2" t="s">
        <v>143</v>
      </c>
      <c r="C185" s="6">
        <v>13</v>
      </c>
      <c r="D185" s="6">
        <v>57</v>
      </c>
      <c r="E185" s="39">
        <f t="shared" si="11"/>
        <v>-44</v>
      </c>
      <c r="F185" s="43">
        <f t="shared" si="14"/>
        <v>-0.77192982456140347</v>
      </c>
      <c r="H185" s="103"/>
      <c r="I185" s="2"/>
      <c r="J185" s="6"/>
    </row>
    <row r="186" spans="1:10">
      <c r="A186" s="129">
        <v>231</v>
      </c>
      <c r="B186" s="2" t="s">
        <v>282</v>
      </c>
      <c r="C186" s="6">
        <v>1</v>
      </c>
      <c r="D186" s="6">
        <v>1</v>
      </c>
      <c r="E186" s="39">
        <f t="shared" si="11"/>
        <v>0</v>
      </c>
      <c r="F186" s="43">
        <f t="shared" si="14"/>
        <v>0</v>
      </c>
      <c r="H186" s="103"/>
      <c r="I186" s="2"/>
      <c r="J186" s="6"/>
    </row>
    <row r="187" spans="1:10">
      <c r="A187" s="129">
        <v>235</v>
      </c>
      <c r="B187" s="2" t="s">
        <v>105</v>
      </c>
      <c r="C187" s="6">
        <v>12</v>
      </c>
      <c r="D187" s="6">
        <v>17</v>
      </c>
      <c r="E187" s="39">
        <f t="shared" si="11"/>
        <v>-5</v>
      </c>
      <c r="F187" s="43">
        <f t="shared" si="14"/>
        <v>-0.29411764705882354</v>
      </c>
      <c r="H187" s="103"/>
      <c r="I187" s="2"/>
      <c r="J187" s="6"/>
    </row>
    <row r="188" spans="1:10">
      <c r="A188" s="129">
        <v>541</v>
      </c>
      <c r="B188" s="2" t="s">
        <v>236</v>
      </c>
      <c r="C188" s="6">
        <v>0</v>
      </c>
      <c r="D188" s="6">
        <v>16</v>
      </c>
      <c r="E188" s="39">
        <f t="shared" si="11"/>
        <v>-16</v>
      </c>
      <c r="F188" s="131"/>
      <c r="H188" s="103"/>
      <c r="I188" s="2"/>
      <c r="J188" s="6"/>
    </row>
    <row r="189" spans="1:10">
      <c r="A189" s="129">
        <v>559</v>
      </c>
      <c r="B189" s="2" t="s">
        <v>241</v>
      </c>
      <c r="C189" s="6">
        <v>30</v>
      </c>
      <c r="D189" s="6">
        <v>54</v>
      </c>
      <c r="E189" s="39">
        <f t="shared" si="11"/>
        <v>-24</v>
      </c>
      <c r="F189" s="43">
        <f t="shared" ref="F189:F195" si="15">E189/D189</f>
        <v>-0.44444444444444442</v>
      </c>
      <c r="H189" s="103"/>
      <c r="I189" s="2"/>
      <c r="J189" s="6"/>
    </row>
    <row r="190" spans="1:10">
      <c r="A190" s="129">
        <v>542</v>
      </c>
      <c r="B190" s="2" t="s">
        <v>224</v>
      </c>
      <c r="C190" s="6">
        <v>13</v>
      </c>
      <c r="D190" s="6">
        <v>29</v>
      </c>
      <c r="E190" s="39">
        <f t="shared" si="11"/>
        <v>-16</v>
      </c>
      <c r="F190" s="43">
        <f t="shared" si="15"/>
        <v>-0.55172413793103448</v>
      </c>
      <c r="H190" s="103"/>
      <c r="I190" s="2"/>
      <c r="J190" s="6"/>
    </row>
    <row r="191" spans="1:10">
      <c r="A191" s="129">
        <v>318</v>
      </c>
      <c r="B191" s="2" t="s">
        <v>246</v>
      </c>
      <c r="C191" s="6">
        <v>88</v>
      </c>
      <c r="D191" s="6">
        <v>45</v>
      </c>
      <c r="E191" s="39">
        <f t="shared" si="11"/>
        <v>43</v>
      </c>
      <c r="F191" s="43">
        <f t="shared" si="15"/>
        <v>0.9555555555555556</v>
      </c>
      <c r="H191" s="103"/>
      <c r="I191" s="2"/>
      <c r="J191" s="6"/>
    </row>
    <row r="192" spans="1:10">
      <c r="A192" s="129">
        <v>925</v>
      </c>
      <c r="B192" s="2" t="s">
        <v>97</v>
      </c>
      <c r="C192" s="6">
        <v>596</v>
      </c>
      <c r="D192" s="6">
        <v>686</v>
      </c>
      <c r="E192" s="39">
        <f t="shared" si="11"/>
        <v>-90</v>
      </c>
      <c r="F192" s="43">
        <f t="shared" si="15"/>
        <v>-0.13119533527696792</v>
      </c>
      <c r="H192" s="103"/>
      <c r="I192" s="2"/>
      <c r="J192" s="6"/>
    </row>
    <row r="193" spans="1:10">
      <c r="A193" s="129">
        <v>133</v>
      </c>
      <c r="B193" s="2" t="s">
        <v>141</v>
      </c>
      <c r="C193" s="6">
        <v>21</v>
      </c>
      <c r="D193" s="6">
        <v>24</v>
      </c>
      <c r="E193" s="39">
        <f t="shared" si="11"/>
        <v>-3</v>
      </c>
      <c r="F193" s="43">
        <f t="shared" si="15"/>
        <v>-0.125</v>
      </c>
      <c r="H193" s="103"/>
      <c r="I193" s="2"/>
      <c r="J193" s="6"/>
    </row>
    <row r="194" spans="1:10">
      <c r="A194" s="129">
        <v>813</v>
      </c>
      <c r="B194" s="2" t="s">
        <v>341</v>
      </c>
      <c r="C194" s="6">
        <v>136</v>
      </c>
      <c r="D194" s="6">
        <v>106</v>
      </c>
      <c r="E194" s="39">
        <f t="shared" si="11"/>
        <v>30</v>
      </c>
      <c r="F194" s="43">
        <f t="shared" si="15"/>
        <v>0.28301886792452829</v>
      </c>
      <c r="H194" s="103"/>
      <c r="I194" s="2"/>
      <c r="J194" s="6"/>
    </row>
    <row r="195" spans="1:10">
      <c r="A195" s="129">
        <v>236</v>
      </c>
      <c r="B195" s="2" t="s">
        <v>195</v>
      </c>
      <c r="C195" s="6">
        <v>149</v>
      </c>
      <c r="D195" s="6">
        <v>131</v>
      </c>
      <c r="E195" s="39">
        <f t="shared" si="11"/>
        <v>18</v>
      </c>
      <c r="F195" s="43">
        <f t="shared" si="15"/>
        <v>0.13740458015267176</v>
      </c>
      <c r="H195" s="103"/>
      <c r="I195" s="2"/>
      <c r="J195" s="6"/>
    </row>
    <row r="196" spans="1:10">
      <c r="A196" s="129">
        <v>319</v>
      </c>
      <c r="B196" s="2" t="s">
        <v>329</v>
      </c>
      <c r="C196" s="6">
        <v>0</v>
      </c>
      <c r="D196" s="6">
        <v>1</v>
      </c>
      <c r="E196" s="39">
        <f t="shared" si="11"/>
        <v>-1</v>
      </c>
      <c r="F196" s="131"/>
      <c r="H196" s="105"/>
      <c r="I196" s="2"/>
      <c r="J196" s="6"/>
    </row>
    <row r="197" spans="1:10">
      <c r="A197" s="129">
        <v>320</v>
      </c>
      <c r="B197" s="2" t="s">
        <v>205</v>
      </c>
      <c r="C197" s="6">
        <v>84</v>
      </c>
      <c r="D197" s="6">
        <v>104</v>
      </c>
      <c r="E197" s="39">
        <f t="shared" ref="E197:E260" si="16">C197-D197</f>
        <v>-20</v>
      </c>
      <c r="F197" s="43">
        <f t="shared" ref="F197:F205" si="17">E197/D197</f>
        <v>-0.19230769230769232</v>
      </c>
      <c r="H197" s="103"/>
      <c r="I197" s="2"/>
      <c r="J197" s="6"/>
    </row>
    <row r="198" spans="1:10">
      <c r="A198" s="129">
        <v>519</v>
      </c>
      <c r="B198" s="2" t="s">
        <v>29</v>
      </c>
      <c r="C198" s="6">
        <v>112</v>
      </c>
      <c r="D198" s="6">
        <v>157</v>
      </c>
      <c r="E198" s="39">
        <f t="shared" si="16"/>
        <v>-45</v>
      </c>
      <c r="F198" s="43">
        <f t="shared" si="17"/>
        <v>-0.28662420382165604</v>
      </c>
      <c r="H198" s="103"/>
      <c r="I198" s="2"/>
      <c r="J198" s="6"/>
    </row>
    <row r="199" spans="1:10">
      <c r="A199" s="129">
        <v>520</v>
      </c>
      <c r="B199" s="2" t="s">
        <v>51</v>
      </c>
      <c r="C199" s="6">
        <v>47</v>
      </c>
      <c r="D199" s="6">
        <v>48</v>
      </c>
      <c r="E199" s="39">
        <f t="shared" si="16"/>
        <v>-1</v>
      </c>
      <c r="F199" s="43">
        <f t="shared" si="17"/>
        <v>-2.0833333333333332E-2</v>
      </c>
      <c r="H199" s="103"/>
      <c r="I199" s="2"/>
      <c r="J199" s="6"/>
    </row>
    <row r="200" spans="1:10">
      <c r="A200" s="129">
        <v>521</v>
      </c>
      <c r="B200" s="2" t="s">
        <v>107</v>
      </c>
      <c r="C200" s="6">
        <v>37</v>
      </c>
      <c r="D200" s="6">
        <v>41</v>
      </c>
      <c r="E200" s="39">
        <f t="shared" si="16"/>
        <v>-4</v>
      </c>
      <c r="F200" s="43">
        <f t="shared" si="17"/>
        <v>-9.7560975609756101E-2</v>
      </c>
      <c r="H200" s="103"/>
      <c r="I200" s="2"/>
      <c r="J200" s="6"/>
    </row>
    <row r="201" spans="1:10">
      <c r="A201" s="129">
        <v>522</v>
      </c>
      <c r="B201" s="2" t="s">
        <v>273</v>
      </c>
      <c r="C201" s="6">
        <v>797</v>
      </c>
      <c r="D201" s="6">
        <v>714</v>
      </c>
      <c r="E201" s="39">
        <f t="shared" si="16"/>
        <v>83</v>
      </c>
      <c r="F201" s="43">
        <f t="shared" si="17"/>
        <v>0.11624649859943978</v>
      </c>
      <c r="H201" s="103"/>
      <c r="I201" s="2"/>
      <c r="J201" s="6"/>
    </row>
    <row r="202" spans="1:10">
      <c r="A202" s="129">
        <v>523</v>
      </c>
      <c r="B202" s="2" t="s">
        <v>130</v>
      </c>
      <c r="C202" s="6">
        <v>18</v>
      </c>
      <c r="D202" s="6">
        <v>14</v>
      </c>
      <c r="E202" s="39">
        <f t="shared" si="16"/>
        <v>4</v>
      </c>
      <c r="F202" s="43">
        <f t="shared" si="17"/>
        <v>0.2857142857142857</v>
      </c>
      <c r="H202" s="103"/>
      <c r="I202" s="2"/>
      <c r="J202" s="6"/>
    </row>
    <row r="203" spans="1:10">
      <c r="A203" s="129">
        <v>321</v>
      </c>
      <c r="B203" s="2" t="s">
        <v>183</v>
      </c>
      <c r="C203" s="6">
        <v>57</v>
      </c>
      <c r="D203" s="6">
        <v>79</v>
      </c>
      <c r="E203" s="39">
        <f t="shared" si="16"/>
        <v>-22</v>
      </c>
      <c r="F203" s="43">
        <f t="shared" si="17"/>
        <v>-0.27848101265822783</v>
      </c>
      <c r="H203" s="103"/>
      <c r="I203" s="2"/>
      <c r="J203" s="6"/>
    </row>
    <row r="204" spans="1:10">
      <c r="A204" s="129">
        <v>815</v>
      </c>
      <c r="B204" s="2" t="s">
        <v>133</v>
      </c>
      <c r="C204" s="6">
        <v>371</v>
      </c>
      <c r="D204" s="6">
        <v>368</v>
      </c>
      <c r="E204" s="39">
        <f t="shared" si="16"/>
        <v>3</v>
      </c>
      <c r="F204" s="43">
        <f t="shared" si="17"/>
        <v>8.152173913043478E-3</v>
      </c>
      <c r="H204" s="103"/>
      <c r="I204" s="2"/>
      <c r="J204" s="6"/>
    </row>
    <row r="205" spans="1:10">
      <c r="A205" s="129">
        <v>134</v>
      </c>
      <c r="B205" s="2" t="s">
        <v>180</v>
      </c>
      <c r="C205" s="6">
        <v>17</v>
      </c>
      <c r="D205" s="6">
        <v>23</v>
      </c>
      <c r="E205" s="39">
        <f t="shared" si="16"/>
        <v>-6</v>
      </c>
      <c r="F205" s="43">
        <f t="shared" si="17"/>
        <v>-0.2608695652173913</v>
      </c>
      <c r="H205" s="103"/>
      <c r="I205" s="2"/>
      <c r="J205" s="6"/>
    </row>
    <row r="206" spans="1:10">
      <c r="A206" s="129">
        <v>653</v>
      </c>
      <c r="B206" s="2" t="s">
        <v>335</v>
      </c>
      <c r="C206" s="6">
        <v>0</v>
      </c>
      <c r="D206" s="6">
        <v>1</v>
      </c>
      <c r="E206" s="39">
        <f t="shared" si="16"/>
        <v>-1</v>
      </c>
      <c r="F206" s="131"/>
      <c r="H206" s="105"/>
      <c r="I206" s="2"/>
      <c r="J206" s="6"/>
    </row>
    <row r="207" spans="1:10">
      <c r="A207" s="129">
        <v>926</v>
      </c>
      <c r="B207" s="2" t="s">
        <v>33</v>
      </c>
      <c r="C207" s="6">
        <v>412</v>
      </c>
      <c r="D207" s="6">
        <v>483</v>
      </c>
      <c r="E207" s="39">
        <f t="shared" si="16"/>
        <v>-71</v>
      </c>
      <c r="F207" s="43">
        <f t="shared" ref="F207:F214" si="18">E207/D207</f>
        <v>-0.14699792960662525</v>
      </c>
      <c r="H207" s="103"/>
      <c r="I207" s="2"/>
      <c r="J207" s="6"/>
    </row>
    <row r="208" spans="1:10">
      <c r="A208" s="129">
        <v>322</v>
      </c>
      <c r="B208" s="2" t="s">
        <v>234</v>
      </c>
      <c r="C208" s="6">
        <v>112</v>
      </c>
      <c r="D208" s="6">
        <v>124</v>
      </c>
      <c r="E208" s="39">
        <f t="shared" si="16"/>
        <v>-12</v>
      </c>
      <c r="F208" s="43">
        <f t="shared" si="18"/>
        <v>-9.6774193548387094E-2</v>
      </c>
      <c r="H208" s="103"/>
      <c r="I208" s="2"/>
      <c r="J208" s="6"/>
    </row>
    <row r="209" spans="1:10">
      <c r="A209" s="129">
        <v>927</v>
      </c>
      <c r="B209" s="2" t="s">
        <v>58</v>
      </c>
      <c r="C209" s="6">
        <v>29</v>
      </c>
      <c r="D209" s="6">
        <v>52</v>
      </c>
      <c r="E209" s="39">
        <f t="shared" si="16"/>
        <v>-23</v>
      </c>
      <c r="F209" s="43">
        <f t="shared" si="18"/>
        <v>-0.44230769230769229</v>
      </c>
      <c r="H209" s="103"/>
      <c r="I209" s="2"/>
      <c r="J209" s="6"/>
    </row>
    <row r="210" spans="1:10">
      <c r="A210" s="129">
        <v>726</v>
      </c>
      <c r="B210" s="2" t="s">
        <v>339</v>
      </c>
      <c r="C210" s="6">
        <v>2</v>
      </c>
      <c r="D210" s="6">
        <v>1</v>
      </c>
      <c r="E210" s="39">
        <f t="shared" si="16"/>
        <v>1</v>
      </c>
      <c r="F210" s="43">
        <f t="shared" si="18"/>
        <v>1</v>
      </c>
      <c r="H210" s="103"/>
      <c r="I210" s="2"/>
      <c r="J210" s="6"/>
    </row>
    <row r="211" spans="1:10">
      <c r="A211" s="129">
        <v>816</v>
      </c>
      <c r="B211" s="2" t="s">
        <v>186</v>
      </c>
      <c r="C211" s="6">
        <v>242</v>
      </c>
      <c r="D211" s="6">
        <v>224</v>
      </c>
      <c r="E211" s="39">
        <f t="shared" si="16"/>
        <v>18</v>
      </c>
      <c r="F211" s="43">
        <f t="shared" si="18"/>
        <v>8.0357142857142863E-2</v>
      </c>
      <c r="H211" s="103"/>
      <c r="I211" s="2"/>
      <c r="J211" s="6"/>
    </row>
    <row r="212" spans="1:10">
      <c r="A212" s="129">
        <v>238</v>
      </c>
      <c r="B212" s="2" t="s">
        <v>286</v>
      </c>
      <c r="C212" s="6">
        <v>8</v>
      </c>
      <c r="D212" s="6">
        <v>1</v>
      </c>
      <c r="E212" s="39">
        <f t="shared" si="16"/>
        <v>7</v>
      </c>
      <c r="F212" s="43">
        <f t="shared" si="18"/>
        <v>7</v>
      </c>
      <c r="H212" s="103"/>
      <c r="I212" s="2"/>
      <c r="J212" s="6"/>
    </row>
    <row r="213" spans="1:10">
      <c r="A213" s="129">
        <v>543</v>
      </c>
      <c r="B213" s="2" t="s">
        <v>330</v>
      </c>
      <c r="C213" s="6">
        <v>6</v>
      </c>
      <c r="D213" s="6">
        <v>1</v>
      </c>
      <c r="E213" s="39">
        <f t="shared" si="16"/>
        <v>5</v>
      </c>
      <c r="F213" s="43">
        <f t="shared" si="18"/>
        <v>5</v>
      </c>
      <c r="H213" s="103"/>
      <c r="I213" s="2"/>
      <c r="J213" s="6"/>
    </row>
    <row r="214" spans="1:10">
      <c r="A214" s="129">
        <v>544</v>
      </c>
      <c r="B214" s="2" t="s">
        <v>257</v>
      </c>
      <c r="C214" s="6">
        <v>1</v>
      </c>
      <c r="D214" s="6">
        <v>26</v>
      </c>
      <c r="E214" s="39">
        <f t="shared" si="16"/>
        <v>-25</v>
      </c>
      <c r="F214" s="43">
        <f t="shared" si="18"/>
        <v>-0.96153846153846156</v>
      </c>
      <c r="H214" s="105"/>
      <c r="I214" s="2"/>
      <c r="J214" s="6"/>
    </row>
    <row r="215" spans="1:10">
      <c r="A215" s="129">
        <v>545</v>
      </c>
      <c r="B215" s="2" t="s">
        <v>321</v>
      </c>
      <c r="C215" s="6">
        <v>0</v>
      </c>
      <c r="D215" s="6">
        <v>1</v>
      </c>
      <c r="E215" s="39">
        <f t="shared" si="16"/>
        <v>-1</v>
      </c>
      <c r="F215" s="131"/>
      <c r="H215" s="105"/>
      <c r="I215" s="2"/>
      <c r="J215" s="6"/>
    </row>
    <row r="216" spans="1:10">
      <c r="A216" s="129">
        <v>654</v>
      </c>
      <c r="B216" s="2" t="s">
        <v>212</v>
      </c>
      <c r="C216" s="6">
        <v>197</v>
      </c>
      <c r="D216" s="6">
        <v>164</v>
      </c>
      <c r="E216" s="39">
        <f t="shared" si="16"/>
        <v>33</v>
      </c>
      <c r="F216" s="43">
        <f>E216/D216</f>
        <v>0.20121951219512196</v>
      </c>
      <c r="H216" s="103"/>
      <c r="I216" s="2"/>
      <c r="J216" s="6"/>
    </row>
    <row r="217" spans="1:10">
      <c r="A217" s="129">
        <v>655</v>
      </c>
      <c r="B217" s="2" t="s">
        <v>297</v>
      </c>
      <c r="C217" s="6">
        <v>0</v>
      </c>
      <c r="D217" s="6">
        <v>15</v>
      </c>
      <c r="E217" s="39">
        <f t="shared" si="16"/>
        <v>-15</v>
      </c>
      <c r="F217" s="131"/>
      <c r="H217" s="105"/>
      <c r="I217" s="2"/>
      <c r="J217" s="6"/>
    </row>
    <row r="218" spans="1:10">
      <c r="A218" s="129">
        <v>931</v>
      </c>
      <c r="B218" s="2" t="s">
        <v>114</v>
      </c>
      <c r="C218" s="6">
        <v>117</v>
      </c>
      <c r="D218" s="6">
        <v>131</v>
      </c>
      <c r="E218" s="39">
        <f t="shared" si="16"/>
        <v>-14</v>
      </c>
      <c r="F218" s="43">
        <f>E218/D218</f>
        <v>-0.10687022900763359</v>
      </c>
      <c r="H218" s="103"/>
      <c r="I218" s="2"/>
      <c r="J218" s="6"/>
    </row>
    <row r="219" spans="1:10">
      <c r="A219" s="129">
        <v>932</v>
      </c>
      <c r="B219" s="2" t="s">
        <v>276</v>
      </c>
      <c r="C219" s="6">
        <v>123</v>
      </c>
      <c r="D219" s="6">
        <v>115</v>
      </c>
      <c r="E219" s="39">
        <f t="shared" si="16"/>
        <v>8</v>
      </c>
      <c r="F219" s="43">
        <f>E219/D219</f>
        <v>6.9565217391304349E-2</v>
      </c>
      <c r="H219" s="103"/>
      <c r="I219" s="2"/>
      <c r="J219" s="6"/>
    </row>
    <row r="220" spans="1:10">
      <c r="A220" s="129">
        <v>232</v>
      </c>
      <c r="B220" s="2" t="s">
        <v>231</v>
      </c>
      <c r="C220" s="6">
        <v>108</v>
      </c>
      <c r="D220" s="6">
        <v>159</v>
      </c>
      <c r="E220" s="39">
        <f t="shared" si="16"/>
        <v>-51</v>
      </c>
      <c r="F220" s="43">
        <f>E220/D220</f>
        <v>-0.32075471698113206</v>
      </c>
      <c r="H220" s="103"/>
      <c r="I220" s="2"/>
      <c r="J220" s="6"/>
    </row>
    <row r="221" spans="1:10">
      <c r="A221" s="129">
        <v>682</v>
      </c>
      <c r="B221" s="2" t="s">
        <v>288</v>
      </c>
      <c r="C221" s="6">
        <v>87</v>
      </c>
      <c r="D221" s="6">
        <v>7</v>
      </c>
      <c r="E221" s="39">
        <f t="shared" si="16"/>
        <v>80</v>
      </c>
      <c r="F221" s="43">
        <f>E221/D221</f>
        <v>11.428571428571429</v>
      </c>
      <c r="H221" s="103"/>
      <c r="I221" s="2"/>
      <c r="J221" s="6"/>
    </row>
    <row r="222" spans="1:10">
      <c r="A222" s="129">
        <v>548</v>
      </c>
      <c r="B222" s="2" t="s">
        <v>331</v>
      </c>
      <c r="C222" s="6">
        <v>0</v>
      </c>
      <c r="D222" s="6">
        <v>1</v>
      </c>
      <c r="E222" s="39">
        <f t="shared" si="16"/>
        <v>-1</v>
      </c>
      <c r="F222" s="131"/>
      <c r="I222" s="2"/>
      <c r="J222" s="6"/>
    </row>
    <row r="223" spans="1:10">
      <c r="A223" s="129">
        <v>549</v>
      </c>
      <c r="B223" s="2" t="s">
        <v>322</v>
      </c>
      <c r="C223" s="6">
        <v>8</v>
      </c>
      <c r="D223" s="6">
        <v>4</v>
      </c>
      <c r="E223" s="39">
        <f t="shared" si="16"/>
        <v>4</v>
      </c>
      <c r="F223" s="43">
        <f>E223/D223</f>
        <v>1</v>
      </c>
      <c r="H223" s="103"/>
      <c r="I223" s="2"/>
      <c r="J223" s="6"/>
    </row>
    <row r="224" spans="1:10">
      <c r="A224" s="129">
        <v>551</v>
      </c>
      <c r="B224" s="2" t="s">
        <v>372</v>
      </c>
      <c r="C224" s="6">
        <v>1</v>
      </c>
      <c r="D224" s="6">
        <v>0</v>
      </c>
      <c r="E224" s="39">
        <f t="shared" si="16"/>
        <v>1</v>
      </c>
      <c r="F224" s="131"/>
      <c r="H224" s="103"/>
      <c r="I224" s="2"/>
      <c r="J224" s="6"/>
    </row>
    <row r="225" spans="1:10">
      <c r="A225" s="129">
        <v>553</v>
      </c>
      <c r="B225" s="2" t="s">
        <v>237</v>
      </c>
      <c r="C225" s="6">
        <v>8</v>
      </c>
      <c r="D225" s="6">
        <v>9</v>
      </c>
      <c r="E225" s="39">
        <f t="shared" si="16"/>
        <v>-1</v>
      </c>
      <c r="F225" s="43">
        <f>E225/D225</f>
        <v>-0.1111111111111111</v>
      </c>
      <c r="H225" s="103"/>
      <c r="I225" s="2"/>
      <c r="J225" s="6"/>
    </row>
    <row r="226" spans="1:10">
      <c r="A226" s="129">
        <v>554</v>
      </c>
      <c r="B226" s="2" t="s">
        <v>373</v>
      </c>
      <c r="C226" s="6">
        <v>8</v>
      </c>
      <c r="D226" s="6">
        <v>0</v>
      </c>
      <c r="E226" s="39">
        <f t="shared" si="16"/>
        <v>8</v>
      </c>
      <c r="F226" s="131"/>
      <c r="H226" s="103"/>
      <c r="I226" s="2"/>
      <c r="J226" s="6"/>
    </row>
    <row r="227" spans="1:10">
      <c r="A227" s="129">
        <v>556</v>
      </c>
      <c r="B227" s="2" t="s">
        <v>119</v>
      </c>
      <c r="C227" s="6">
        <v>40</v>
      </c>
      <c r="D227" s="6">
        <v>30</v>
      </c>
      <c r="E227" s="39">
        <f t="shared" si="16"/>
        <v>10</v>
      </c>
      <c r="F227" s="43">
        <f t="shared" ref="F227:F232" si="19">E227/D227</f>
        <v>0.33333333333333331</v>
      </c>
      <c r="H227" s="103"/>
      <c r="I227" s="2"/>
      <c r="J227" s="6"/>
    </row>
    <row r="228" spans="1:10">
      <c r="A228" s="129">
        <v>728</v>
      </c>
      <c r="B228" s="2" t="s">
        <v>147</v>
      </c>
      <c r="C228" s="6">
        <v>118</v>
      </c>
      <c r="D228" s="6">
        <v>138</v>
      </c>
      <c r="E228" s="39">
        <f t="shared" si="16"/>
        <v>-20</v>
      </c>
      <c r="F228" s="43">
        <f t="shared" si="19"/>
        <v>-0.14492753623188406</v>
      </c>
      <c r="H228" s="103"/>
      <c r="I228" s="2"/>
      <c r="J228" s="6"/>
    </row>
    <row r="229" spans="1:10">
      <c r="A229" s="129">
        <v>135</v>
      </c>
      <c r="B229" s="2" t="s">
        <v>173</v>
      </c>
      <c r="C229" s="6">
        <v>34</v>
      </c>
      <c r="D229" s="6">
        <v>35</v>
      </c>
      <c r="E229" s="39">
        <f t="shared" si="16"/>
        <v>-1</v>
      </c>
      <c r="F229" s="43">
        <f t="shared" si="19"/>
        <v>-2.8571428571428571E-2</v>
      </c>
      <c r="H229" s="103"/>
      <c r="I229" s="2"/>
      <c r="J229" s="6"/>
    </row>
    <row r="230" spans="1:10">
      <c r="A230" s="129">
        <v>535</v>
      </c>
      <c r="B230" s="2" t="s">
        <v>244</v>
      </c>
      <c r="C230" s="6">
        <v>452</v>
      </c>
      <c r="D230" s="6">
        <v>456</v>
      </c>
      <c r="E230" s="39">
        <f t="shared" si="16"/>
        <v>-4</v>
      </c>
      <c r="F230" s="43">
        <f t="shared" si="19"/>
        <v>-8.771929824561403E-3</v>
      </c>
      <c r="H230" s="103"/>
      <c r="I230" s="2"/>
      <c r="J230" s="6"/>
    </row>
    <row r="231" spans="1:10">
      <c r="A231" s="129">
        <v>658</v>
      </c>
      <c r="B231" s="2" t="s">
        <v>336</v>
      </c>
      <c r="C231" s="6">
        <v>2</v>
      </c>
      <c r="D231" s="6">
        <v>1</v>
      </c>
      <c r="E231" s="39">
        <f t="shared" si="16"/>
        <v>1</v>
      </c>
      <c r="F231" s="43">
        <f t="shared" si="19"/>
        <v>1</v>
      </c>
      <c r="H231" s="103"/>
      <c r="I231" s="2"/>
      <c r="J231" s="6"/>
    </row>
    <row r="232" spans="1:10">
      <c r="A232" s="129">
        <v>817</v>
      </c>
      <c r="B232" s="2" t="s">
        <v>179</v>
      </c>
      <c r="C232" s="6">
        <v>243</v>
      </c>
      <c r="D232" s="6">
        <v>288</v>
      </c>
      <c r="E232" s="39">
        <f t="shared" si="16"/>
        <v>-45</v>
      </c>
      <c r="F232" s="43">
        <f t="shared" si="19"/>
        <v>-0.15625</v>
      </c>
      <c r="H232" s="103"/>
      <c r="I232" s="2"/>
      <c r="J232" s="6"/>
    </row>
    <row r="233" spans="1:10">
      <c r="A233" s="129">
        <v>659</v>
      </c>
      <c r="B233" s="2" t="s">
        <v>275</v>
      </c>
      <c r="C233" s="6">
        <v>7</v>
      </c>
      <c r="D233" s="6">
        <v>0</v>
      </c>
      <c r="E233" s="39">
        <f t="shared" si="16"/>
        <v>7</v>
      </c>
      <c r="F233" s="131"/>
      <c r="H233" s="103"/>
      <c r="I233" s="2"/>
      <c r="J233" s="6"/>
    </row>
    <row r="234" spans="1:10">
      <c r="A234" s="129">
        <v>941</v>
      </c>
      <c r="B234" s="2" t="s">
        <v>278</v>
      </c>
      <c r="C234" s="6">
        <v>117</v>
      </c>
      <c r="D234" s="6">
        <v>112</v>
      </c>
      <c r="E234" s="39">
        <f t="shared" si="16"/>
        <v>5</v>
      </c>
      <c r="F234" s="43">
        <f t="shared" ref="F234:F242" si="20">E234/D234</f>
        <v>4.4642857142857144E-2</v>
      </c>
      <c r="H234" s="103"/>
      <c r="I234" s="2"/>
      <c r="J234" s="6"/>
    </row>
    <row r="235" spans="1:10">
      <c r="A235" s="129">
        <v>912</v>
      </c>
      <c r="B235" s="2" t="s">
        <v>261</v>
      </c>
      <c r="C235" s="6">
        <v>447</v>
      </c>
      <c r="D235" s="6">
        <v>599</v>
      </c>
      <c r="E235" s="39">
        <f t="shared" si="16"/>
        <v>-152</v>
      </c>
      <c r="F235" s="43">
        <f t="shared" si="20"/>
        <v>-0.25375626043405675</v>
      </c>
      <c r="H235" s="103"/>
      <c r="I235" s="2"/>
      <c r="J235" s="6"/>
    </row>
    <row r="236" spans="1:10">
      <c r="A236" s="129">
        <v>922</v>
      </c>
      <c r="B236" s="2" t="s">
        <v>262</v>
      </c>
      <c r="C236" s="6">
        <v>366</v>
      </c>
      <c r="D236" s="6">
        <v>379</v>
      </c>
      <c r="E236" s="39">
        <f t="shared" si="16"/>
        <v>-13</v>
      </c>
      <c r="F236" s="43">
        <f t="shared" si="20"/>
        <v>-3.430079155672823E-2</v>
      </c>
      <c r="H236" s="103"/>
      <c r="I236" s="2"/>
      <c r="J236" s="6"/>
    </row>
    <row r="237" spans="1:10">
      <c r="A237" s="129">
        <v>935</v>
      </c>
      <c r="B237" s="2" t="s">
        <v>277</v>
      </c>
      <c r="C237" s="6">
        <v>338</v>
      </c>
      <c r="D237" s="6">
        <v>396</v>
      </c>
      <c r="E237" s="39">
        <f t="shared" si="16"/>
        <v>-58</v>
      </c>
      <c r="F237" s="43">
        <f t="shared" si="20"/>
        <v>-0.14646464646464646</v>
      </c>
      <c r="H237" s="103"/>
      <c r="I237" s="2"/>
      <c r="J237" s="6"/>
    </row>
    <row r="238" spans="1:10">
      <c r="A238" s="129">
        <v>938</v>
      </c>
      <c r="B238" s="2" t="s">
        <v>263</v>
      </c>
      <c r="C238" s="6">
        <v>177</v>
      </c>
      <c r="D238" s="6">
        <v>170</v>
      </c>
      <c r="E238" s="39">
        <f t="shared" si="16"/>
        <v>7</v>
      </c>
      <c r="F238" s="43">
        <f t="shared" si="20"/>
        <v>4.1176470588235294E-2</v>
      </c>
      <c r="H238" s="103"/>
      <c r="I238" s="2"/>
      <c r="J238" s="6"/>
    </row>
    <row r="239" spans="1:10">
      <c r="A239" s="129">
        <v>137</v>
      </c>
      <c r="B239" s="2" t="s">
        <v>120</v>
      </c>
      <c r="C239" s="6">
        <v>31</v>
      </c>
      <c r="D239" s="6">
        <v>40</v>
      </c>
      <c r="E239" s="39">
        <f t="shared" si="16"/>
        <v>-9</v>
      </c>
      <c r="F239" s="43">
        <f t="shared" si="20"/>
        <v>-0.22500000000000001</v>
      </c>
      <c r="H239" s="103"/>
      <c r="I239" s="2"/>
      <c r="J239" s="6"/>
    </row>
    <row r="240" spans="1:10">
      <c r="A240" s="129">
        <v>138</v>
      </c>
      <c r="B240" s="2" t="s">
        <v>160</v>
      </c>
      <c r="C240" s="6">
        <v>139</v>
      </c>
      <c r="D240" s="6">
        <v>138</v>
      </c>
      <c r="E240" s="39">
        <f t="shared" si="16"/>
        <v>1</v>
      </c>
      <c r="F240" s="43">
        <f t="shared" si="20"/>
        <v>7.246376811594203E-3</v>
      </c>
      <c r="H240" s="103"/>
      <c r="I240" s="2"/>
      <c r="J240" s="6"/>
    </row>
    <row r="241" spans="1:10">
      <c r="A241" s="129">
        <v>239</v>
      </c>
      <c r="B241" s="2" t="s">
        <v>65</v>
      </c>
      <c r="C241" s="6">
        <v>68</v>
      </c>
      <c r="D241" s="6">
        <v>78</v>
      </c>
      <c r="E241" s="39">
        <f t="shared" si="16"/>
        <v>-10</v>
      </c>
      <c r="F241" s="43">
        <f t="shared" si="20"/>
        <v>-0.12820512820512819</v>
      </c>
      <c r="H241" s="104"/>
      <c r="I241" s="2"/>
      <c r="J241" s="6"/>
    </row>
    <row r="242" spans="1:10">
      <c r="A242" s="129">
        <v>240</v>
      </c>
      <c r="B242" s="2" t="s">
        <v>162</v>
      </c>
      <c r="C242" s="6">
        <v>18</v>
      </c>
      <c r="D242" s="6">
        <v>6</v>
      </c>
      <c r="E242" s="39">
        <f t="shared" si="16"/>
        <v>12</v>
      </c>
      <c r="F242" s="43">
        <f t="shared" si="20"/>
        <v>2</v>
      </c>
      <c r="H242" s="103"/>
      <c r="I242" s="2"/>
      <c r="J242" s="6"/>
    </row>
    <row r="243" spans="1:10">
      <c r="A243" s="129">
        <v>241</v>
      </c>
      <c r="B243" s="2" t="s">
        <v>327</v>
      </c>
      <c r="C243" s="6">
        <v>0</v>
      </c>
      <c r="D243" s="6">
        <v>1</v>
      </c>
      <c r="E243" s="39">
        <f t="shared" si="16"/>
        <v>-1</v>
      </c>
      <c r="F243" s="131"/>
      <c r="I243" s="2"/>
      <c r="J243" s="6"/>
    </row>
    <row r="244" spans="1:10">
      <c r="A244" s="129">
        <v>679</v>
      </c>
      <c r="B244" s="2" t="s">
        <v>215</v>
      </c>
      <c r="C244" s="6">
        <v>373</v>
      </c>
      <c r="D244" s="6">
        <v>333</v>
      </c>
      <c r="E244" s="39">
        <f t="shared" si="16"/>
        <v>40</v>
      </c>
      <c r="F244" s="43">
        <f t="shared" ref="F244:F256" si="21">E244/D244</f>
        <v>0.12012012012012012</v>
      </c>
      <c r="H244" s="103"/>
      <c r="I244" s="2"/>
      <c r="J244" s="6"/>
    </row>
    <row r="245" spans="1:10">
      <c r="A245" s="129">
        <v>242</v>
      </c>
      <c r="B245" s="2" t="s">
        <v>79</v>
      </c>
      <c r="C245" s="6">
        <v>9</v>
      </c>
      <c r="D245" s="6">
        <v>10</v>
      </c>
      <c r="E245" s="39">
        <f t="shared" si="16"/>
        <v>-1</v>
      </c>
      <c r="F245" s="43">
        <f t="shared" si="21"/>
        <v>-0.1</v>
      </c>
      <c r="H245" s="103"/>
      <c r="I245" s="2"/>
      <c r="J245" s="6"/>
    </row>
    <row r="246" spans="1:10">
      <c r="A246" s="129">
        <v>243</v>
      </c>
      <c r="B246" s="2" t="s">
        <v>44</v>
      </c>
      <c r="C246" s="6">
        <v>153</v>
      </c>
      <c r="D246" s="6">
        <v>135</v>
      </c>
      <c r="E246" s="39">
        <f t="shared" si="16"/>
        <v>18</v>
      </c>
      <c r="F246" s="43">
        <f t="shared" si="21"/>
        <v>0.13333333333333333</v>
      </c>
      <c r="H246" s="103"/>
      <c r="I246" s="2"/>
      <c r="J246" s="6"/>
    </row>
    <row r="247" spans="1:10">
      <c r="A247" s="129">
        <v>244</v>
      </c>
      <c r="B247" s="2" t="s">
        <v>9</v>
      </c>
      <c r="C247" s="6">
        <v>722</v>
      </c>
      <c r="D247" s="6">
        <v>737</v>
      </c>
      <c r="E247" s="39">
        <f t="shared" si="16"/>
        <v>-15</v>
      </c>
      <c r="F247" s="43">
        <f t="shared" si="21"/>
        <v>-2.0352781546811399E-2</v>
      </c>
      <c r="H247" s="103"/>
      <c r="I247" s="2"/>
      <c r="J247" s="6"/>
    </row>
    <row r="248" spans="1:10">
      <c r="A248" s="129">
        <v>660</v>
      </c>
      <c r="B248" s="2" t="s">
        <v>242</v>
      </c>
      <c r="C248" s="6">
        <v>3</v>
      </c>
      <c r="D248" s="6">
        <v>16</v>
      </c>
      <c r="E248" s="39">
        <f t="shared" si="16"/>
        <v>-13</v>
      </c>
      <c r="F248" s="43">
        <f t="shared" si="21"/>
        <v>-0.8125</v>
      </c>
      <c r="H248" s="103"/>
      <c r="I248" s="2"/>
      <c r="J248" s="6"/>
    </row>
    <row r="249" spans="1:10">
      <c r="A249" s="129">
        <v>942</v>
      </c>
      <c r="B249" s="2" t="s">
        <v>279</v>
      </c>
      <c r="C249" s="6">
        <v>37</v>
      </c>
      <c r="D249" s="6">
        <v>28</v>
      </c>
      <c r="E249" s="39">
        <f t="shared" si="16"/>
        <v>9</v>
      </c>
      <c r="F249" s="43">
        <f t="shared" si="21"/>
        <v>0.32142857142857145</v>
      </c>
      <c r="H249" s="103"/>
      <c r="I249" s="2"/>
      <c r="J249" s="6"/>
    </row>
    <row r="250" spans="1:10">
      <c r="A250" s="129">
        <v>940</v>
      </c>
      <c r="B250" s="2" t="s">
        <v>264</v>
      </c>
      <c r="C250" s="6">
        <v>107</v>
      </c>
      <c r="D250" s="6">
        <v>123</v>
      </c>
      <c r="E250" s="39">
        <f t="shared" si="16"/>
        <v>-16</v>
      </c>
      <c r="F250" s="43">
        <f t="shared" si="21"/>
        <v>-0.13008130081300814</v>
      </c>
      <c r="H250" s="103"/>
      <c r="I250" s="2"/>
      <c r="J250" s="6"/>
    </row>
    <row r="251" spans="1:10">
      <c r="A251" s="129">
        <v>249</v>
      </c>
      <c r="B251" s="2" t="s">
        <v>328</v>
      </c>
      <c r="C251" s="6">
        <v>9</v>
      </c>
      <c r="D251" s="6">
        <v>19</v>
      </c>
      <c r="E251" s="39">
        <f t="shared" si="16"/>
        <v>-10</v>
      </c>
      <c r="F251" s="43">
        <f t="shared" si="21"/>
        <v>-0.52631578947368418</v>
      </c>
      <c r="H251" s="103"/>
      <c r="I251" s="2"/>
      <c r="J251" s="6"/>
    </row>
    <row r="252" spans="1:10">
      <c r="A252" s="129">
        <v>524</v>
      </c>
      <c r="B252" s="2" t="s">
        <v>274</v>
      </c>
      <c r="C252" s="6">
        <v>18</v>
      </c>
      <c r="D252" s="6">
        <v>9</v>
      </c>
      <c r="E252" s="39">
        <f t="shared" si="16"/>
        <v>9</v>
      </c>
      <c r="F252" s="43">
        <f t="shared" si="21"/>
        <v>1</v>
      </c>
      <c r="H252" s="103"/>
      <c r="I252" s="2"/>
      <c r="J252" s="6"/>
    </row>
    <row r="253" spans="1:10">
      <c r="A253" s="129">
        <v>17</v>
      </c>
      <c r="B253" s="2" t="s">
        <v>325</v>
      </c>
      <c r="C253" s="6">
        <v>107</v>
      </c>
      <c r="D253" s="6">
        <v>122</v>
      </c>
      <c r="E253" s="39">
        <f t="shared" si="16"/>
        <v>-15</v>
      </c>
      <c r="F253" s="43">
        <f t="shared" si="21"/>
        <v>-0.12295081967213115</v>
      </c>
      <c r="H253" s="103"/>
      <c r="I253" s="2"/>
      <c r="J253" s="6"/>
    </row>
    <row r="254" spans="1:10">
      <c r="A254" s="129">
        <v>525</v>
      </c>
      <c r="B254" s="2" t="s">
        <v>196</v>
      </c>
      <c r="C254" s="6">
        <v>264</v>
      </c>
      <c r="D254" s="6">
        <v>249</v>
      </c>
      <c r="E254" s="39">
        <f t="shared" si="16"/>
        <v>15</v>
      </c>
      <c r="F254" s="43">
        <f t="shared" si="21"/>
        <v>6.0240963855421686E-2</v>
      </c>
      <c r="H254" s="103"/>
      <c r="I254" s="2"/>
      <c r="J254" s="6"/>
    </row>
    <row r="255" spans="1:10">
      <c r="A255" s="129">
        <v>245</v>
      </c>
      <c r="B255" s="2" t="s">
        <v>188</v>
      </c>
      <c r="C255" s="6">
        <v>58</v>
      </c>
      <c r="D255" s="6">
        <v>55</v>
      </c>
      <c r="E255" s="39">
        <f t="shared" si="16"/>
        <v>3</v>
      </c>
      <c r="F255" s="43">
        <f t="shared" si="21"/>
        <v>5.4545454545454543E-2</v>
      </c>
      <c r="H255" s="103"/>
      <c r="I255" s="2"/>
      <c r="J255" s="6"/>
    </row>
    <row r="256" spans="1:10">
      <c r="A256" s="129">
        <v>246</v>
      </c>
      <c r="B256" s="2" t="s">
        <v>69</v>
      </c>
      <c r="C256" s="6">
        <v>106</v>
      </c>
      <c r="D256" s="6">
        <v>92</v>
      </c>
      <c r="E256" s="39">
        <f t="shared" si="16"/>
        <v>14</v>
      </c>
      <c r="F256" s="43">
        <f t="shared" si="21"/>
        <v>0.15217391304347827</v>
      </c>
      <c r="H256" s="103"/>
      <c r="I256" s="2"/>
      <c r="J256" s="6"/>
    </row>
    <row r="257" spans="1:10">
      <c r="A257" s="129">
        <v>253</v>
      </c>
      <c r="B257" s="2" t="s">
        <v>270</v>
      </c>
      <c r="C257" s="6">
        <v>0</v>
      </c>
      <c r="D257" s="6">
        <v>7</v>
      </c>
      <c r="E257" s="39">
        <f t="shared" si="16"/>
        <v>-7</v>
      </c>
      <c r="F257" s="131"/>
      <c r="I257" s="2"/>
      <c r="J257" s="6"/>
    </row>
    <row r="258" spans="1:10">
      <c r="A258" s="129">
        <v>143</v>
      </c>
      <c r="B258" s="2" t="s">
        <v>176</v>
      </c>
      <c r="C258" s="6">
        <v>182</v>
      </c>
      <c r="D258" s="6">
        <v>172</v>
      </c>
      <c r="E258" s="39">
        <f t="shared" si="16"/>
        <v>10</v>
      </c>
      <c r="F258" s="43">
        <f>E258/D258</f>
        <v>5.8139534883720929E-2</v>
      </c>
      <c r="H258" s="103"/>
      <c r="I258" s="2"/>
      <c r="J258" s="6"/>
    </row>
    <row r="259" spans="1:10">
      <c r="A259" s="129">
        <v>695</v>
      </c>
      <c r="B259" s="2" t="s">
        <v>375</v>
      </c>
      <c r="C259" s="6">
        <v>11</v>
      </c>
      <c r="D259" s="6">
        <v>0</v>
      </c>
      <c r="E259" s="39">
        <f t="shared" si="16"/>
        <v>11</v>
      </c>
      <c r="F259" s="131"/>
      <c r="H259" s="103"/>
      <c r="I259" s="2"/>
      <c r="J259" s="6"/>
    </row>
    <row r="260" spans="1:10">
      <c r="A260" s="129">
        <v>663</v>
      </c>
      <c r="B260" s="2" t="s">
        <v>45</v>
      </c>
      <c r="C260" s="6">
        <v>96</v>
      </c>
      <c r="D260" s="6">
        <v>134</v>
      </c>
      <c r="E260" s="39">
        <f t="shared" si="16"/>
        <v>-38</v>
      </c>
      <c r="F260" s="43">
        <f t="shared" ref="F260:F277" si="22">E260/D260</f>
        <v>-0.28358208955223879</v>
      </c>
      <c r="H260" s="103"/>
      <c r="I260" s="2"/>
      <c r="J260" s="6"/>
    </row>
    <row r="261" spans="1:10">
      <c r="A261" s="129">
        <v>144</v>
      </c>
      <c r="B261" s="2" t="s">
        <v>92</v>
      </c>
      <c r="C261" s="6">
        <v>74</v>
      </c>
      <c r="D261" s="6">
        <v>70</v>
      </c>
      <c r="E261" s="39">
        <f t="shared" ref="E261:E324" si="23">C261-D261</f>
        <v>4</v>
      </c>
      <c r="F261" s="43">
        <f t="shared" si="22"/>
        <v>5.7142857142857141E-2</v>
      </c>
      <c r="H261" s="103"/>
      <c r="I261" s="2"/>
      <c r="J261" s="6"/>
    </row>
    <row r="262" spans="1:10">
      <c r="A262" s="129">
        <v>233</v>
      </c>
      <c r="B262" s="2" t="s">
        <v>232</v>
      </c>
      <c r="C262" s="6">
        <v>92</v>
      </c>
      <c r="D262" s="6">
        <v>108</v>
      </c>
      <c r="E262" s="39">
        <f t="shared" si="23"/>
        <v>-16</v>
      </c>
      <c r="F262" s="43">
        <f t="shared" si="22"/>
        <v>-0.14814814814814814</v>
      </c>
      <c r="H262" s="103"/>
      <c r="I262" s="2"/>
      <c r="J262" s="6"/>
    </row>
    <row r="263" spans="1:10">
      <c r="A263" s="129">
        <v>234</v>
      </c>
      <c r="B263" s="2" t="s">
        <v>233</v>
      </c>
      <c r="C263" s="6">
        <v>72</v>
      </c>
      <c r="D263" s="6">
        <v>96</v>
      </c>
      <c r="E263" s="39">
        <f t="shared" si="23"/>
        <v>-24</v>
      </c>
      <c r="F263" s="43">
        <f t="shared" si="22"/>
        <v>-0.25</v>
      </c>
      <c r="H263" s="103"/>
      <c r="I263" s="2"/>
      <c r="J263" s="6"/>
    </row>
    <row r="264" spans="1:10">
      <c r="A264" s="129">
        <v>670</v>
      </c>
      <c r="B264" s="2" t="s">
        <v>194</v>
      </c>
      <c r="C264" s="6">
        <v>48</v>
      </c>
      <c r="D264" s="6">
        <v>47</v>
      </c>
      <c r="E264" s="39">
        <f t="shared" si="23"/>
        <v>1</v>
      </c>
      <c r="F264" s="43">
        <f t="shared" si="22"/>
        <v>2.1276595744680851E-2</v>
      </c>
      <c r="H264" s="103"/>
      <c r="I264" s="2"/>
      <c r="J264" s="6"/>
    </row>
    <row r="265" spans="1:10">
      <c r="A265" s="129">
        <v>671</v>
      </c>
      <c r="B265" s="2" t="s">
        <v>178</v>
      </c>
      <c r="C265" s="6">
        <v>10</v>
      </c>
      <c r="D265" s="6">
        <v>3</v>
      </c>
      <c r="E265" s="39">
        <f t="shared" si="23"/>
        <v>7</v>
      </c>
      <c r="F265" s="43">
        <f t="shared" si="22"/>
        <v>2.3333333333333335</v>
      </c>
      <c r="H265" s="103"/>
      <c r="I265" s="2"/>
      <c r="J265" s="6"/>
    </row>
    <row r="266" spans="1:10">
      <c r="A266" s="129">
        <v>323</v>
      </c>
      <c r="B266" s="2" t="s">
        <v>128</v>
      </c>
      <c r="C266" s="6">
        <v>8</v>
      </c>
      <c r="D266" s="6">
        <v>15</v>
      </c>
      <c r="E266" s="39">
        <f t="shared" si="23"/>
        <v>-7</v>
      </c>
      <c r="F266" s="43">
        <f t="shared" si="22"/>
        <v>-0.46666666666666667</v>
      </c>
      <c r="H266" s="103"/>
      <c r="I266" s="2"/>
      <c r="J266" s="6"/>
    </row>
    <row r="267" spans="1:10">
      <c r="A267" s="129">
        <v>247</v>
      </c>
      <c r="B267" s="2" t="s">
        <v>181</v>
      </c>
      <c r="C267" s="6">
        <v>55</v>
      </c>
      <c r="D267" s="6">
        <v>66</v>
      </c>
      <c r="E267" s="39">
        <f t="shared" si="23"/>
        <v>-11</v>
      </c>
      <c r="F267" s="43">
        <f t="shared" si="22"/>
        <v>-0.16666666666666666</v>
      </c>
      <c r="H267" s="103"/>
      <c r="I267" s="2"/>
      <c r="J267" s="6"/>
    </row>
    <row r="268" spans="1:10">
      <c r="A268" s="129">
        <v>146</v>
      </c>
      <c r="B268" s="2" t="s">
        <v>14</v>
      </c>
      <c r="C268" s="6">
        <v>916</v>
      </c>
      <c r="D268" s="6">
        <v>948</v>
      </c>
      <c r="E268" s="39">
        <f t="shared" si="23"/>
        <v>-32</v>
      </c>
      <c r="F268" s="43">
        <f t="shared" si="22"/>
        <v>-3.3755274261603373E-2</v>
      </c>
      <c r="H268" s="103"/>
      <c r="I268" s="2"/>
      <c r="J268" s="6"/>
    </row>
    <row r="269" spans="1:10">
      <c r="A269" s="129">
        <v>526</v>
      </c>
      <c r="B269" s="2" t="s">
        <v>177</v>
      </c>
      <c r="C269" s="6">
        <v>112</v>
      </c>
      <c r="D269" s="6">
        <v>136</v>
      </c>
      <c r="E269" s="39">
        <f t="shared" si="23"/>
        <v>-24</v>
      </c>
      <c r="F269" s="43">
        <f t="shared" si="22"/>
        <v>-0.17647058823529413</v>
      </c>
      <c r="H269" s="103"/>
      <c r="I269" s="2"/>
      <c r="J269" s="6"/>
    </row>
    <row r="270" spans="1:10">
      <c r="A270" s="129">
        <v>934</v>
      </c>
      <c r="B270" s="2" t="s">
        <v>25</v>
      </c>
      <c r="C270" s="6">
        <v>281</v>
      </c>
      <c r="D270" s="6">
        <v>241</v>
      </c>
      <c r="E270" s="39">
        <f t="shared" si="23"/>
        <v>40</v>
      </c>
      <c r="F270" s="43">
        <f t="shared" si="22"/>
        <v>0.16597510373443983</v>
      </c>
      <c r="H270" s="103"/>
      <c r="I270" s="2"/>
      <c r="J270" s="6"/>
    </row>
    <row r="271" spans="1:10">
      <c r="A271" s="129">
        <v>528</v>
      </c>
      <c r="B271" s="2" t="s">
        <v>145</v>
      </c>
      <c r="C271" s="6">
        <v>475</v>
      </c>
      <c r="D271" s="6">
        <v>568</v>
      </c>
      <c r="E271" s="39">
        <f t="shared" si="23"/>
        <v>-93</v>
      </c>
      <c r="F271" s="43">
        <f t="shared" si="22"/>
        <v>-0.16373239436619719</v>
      </c>
      <c r="H271" s="103"/>
      <c r="I271" s="2"/>
      <c r="J271" s="6"/>
    </row>
    <row r="272" spans="1:10">
      <c r="A272" s="129">
        <v>324</v>
      </c>
      <c r="B272" s="2" t="s">
        <v>57</v>
      </c>
      <c r="C272" s="6">
        <v>31</v>
      </c>
      <c r="D272" s="6">
        <v>17</v>
      </c>
      <c r="E272" s="39">
        <f t="shared" si="23"/>
        <v>14</v>
      </c>
      <c r="F272" s="43">
        <f t="shared" si="22"/>
        <v>0.82352941176470584</v>
      </c>
      <c r="H272" s="103"/>
      <c r="I272" s="2"/>
      <c r="J272" s="6"/>
    </row>
    <row r="273" spans="1:10">
      <c r="A273" s="129">
        <v>19</v>
      </c>
      <c r="B273" s="2" t="s">
        <v>78</v>
      </c>
      <c r="C273" s="6">
        <v>12</v>
      </c>
      <c r="D273" s="6">
        <v>17</v>
      </c>
      <c r="E273" s="39">
        <f t="shared" si="23"/>
        <v>-5</v>
      </c>
      <c r="F273" s="43">
        <f t="shared" si="22"/>
        <v>-0.29411764705882354</v>
      </c>
      <c r="H273" s="103"/>
      <c r="I273" s="2"/>
      <c r="J273" s="6"/>
    </row>
    <row r="274" spans="1:10">
      <c r="A274" s="129">
        <v>325</v>
      </c>
      <c r="B274" s="2" t="s">
        <v>47</v>
      </c>
      <c r="C274" s="6">
        <v>47</v>
      </c>
      <c r="D274" s="6">
        <v>57</v>
      </c>
      <c r="E274" s="39">
        <f t="shared" si="23"/>
        <v>-10</v>
      </c>
      <c r="F274" s="43">
        <f t="shared" si="22"/>
        <v>-0.17543859649122806</v>
      </c>
      <c r="H274" s="103"/>
      <c r="I274" s="2"/>
      <c r="J274" s="6"/>
    </row>
    <row r="275" spans="1:10">
      <c r="A275" s="129">
        <v>326</v>
      </c>
      <c r="B275" s="2" t="s">
        <v>122</v>
      </c>
      <c r="C275" s="6">
        <v>10</v>
      </c>
      <c r="D275" s="6">
        <v>3</v>
      </c>
      <c r="E275" s="39">
        <f t="shared" si="23"/>
        <v>7</v>
      </c>
      <c r="F275" s="43">
        <f t="shared" si="22"/>
        <v>2.3333333333333335</v>
      </c>
      <c r="H275" s="103"/>
      <c r="I275" s="2"/>
      <c r="J275" s="6"/>
    </row>
    <row r="276" spans="1:10">
      <c r="A276" s="129">
        <v>20</v>
      </c>
      <c r="B276" s="2" t="s">
        <v>85</v>
      </c>
      <c r="C276" s="6">
        <v>10</v>
      </c>
      <c r="D276" s="6">
        <v>1</v>
      </c>
      <c r="E276" s="39">
        <f t="shared" si="23"/>
        <v>9</v>
      </c>
      <c r="F276" s="43">
        <f t="shared" si="22"/>
        <v>9</v>
      </c>
      <c r="H276" s="103"/>
      <c r="I276" s="2"/>
      <c r="J276" s="6"/>
    </row>
    <row r="277" spans="1:10">
      <c r="A277" s="129">
        <v>147</v>
      </c>
      <c r="B277" s="2" t="s">
        <v>299</v>
      </c>
      <c r="C277" s="6">
        <v>1</v>
      </c>
      <c r="D277" s="6">
        <v>2</v>
      </c>
      <c r="E277" s="39">
        <f t="shared" si="23"/>
        <v>-1</v>
      </c>
      <c r="F277" s="43">
        <f t="shared" si="22"/>
        <v>-0.5</v>
      </c>
      <c r="H277" s="103"/>
      <c r="I277" s="2"/>
      <c r="J277" s="6"/>
    </row>
    <row r="278" spans="1:10">
      <c r="A278" s="129">
        <v>730</v>
      </c>
      <c r="B278" s="2" t="s">
        <v>340</v>
      </c>
      <c r="C278" s="6">
        <v>0</v>
      </c>
      <c r="D278" s="6">
        <v>7</v>
      </c>
      <c r="E278" s="39">
        <f t="shared" si="23"/>
        <v>-7</v>
      </c>
      <c r="F278" s="131"/>
      <c r="I278" s="2"/>
      <c r="J278" s="6"/>
    </row>
    <row r="279" spans="1:10">
      <c r="A279" s="129">
        <v>674</v>
      </c>
      <c r="B279" s="2" t="s">
        <v>260</v>
      </c>
      <c r="C279" s="6">
        <v>72</v>
      </c>
      <c r="D279" s="6">
        <v>15</v>
      </c>
      <c r="E279" s="39">
        <f t="shared" si="23"/>
        <v>57</v>
      </c>
      <c r="F279" s="43">
        <f t="shared" ref="F279:F287" si="24">E279/D279</f>
        <v>3.8</v>
      </c>
      <c r="H279" s="103"/>
      <c r="I279" s="2"/>
      <c r="J279" s="6"/>
    </row>
    <row r="280" spans="1:10">
      <c r="A280" s="129">
        <v>311</v>
      </c>
      <c r="B280" s="2" t="s">
        <v>222</v>
      </c>
      <c r="C280" s="6">
        <v>110</v>
      </c>
      <c r="D280" s="6">
        <v>138</v>
      </c>
      <c r="E280" s="39">
        <f t="shared" si="23"/>
        <v>-28</v>
      </c>
      <c r="F280" s="43">
        <f t="shared" si="24"/>
        <v>-0.20289855072463769</v>
      </c>
      <c r="H280" s="103"/>
      <c r="I280" s="2"/>
      <c r="J280" s="6"/>
    </row>
    <row r="281" spans="1:10">
      <c r="A281" s="129">
        <v>675</v>
      </c>
      <c r="B281" s="2" t="s">
        <v>213</v>
      </c>
      <c r="C281" s="6">
        <v>40</v>
      </c>
      <c r="D281" s="6">
        <v>63</v>
      </c>
      <c r="E281" s="39">
        <f t="shared" si="23"/>
        <v>-23</v>
      </c>
      <c r="F281" s="43">
        <f t="shared" si="24"/>
        <v>-0.36507936507936506</v>
      </c>
      <c r="H281" s="103"/>
      <c r="I281" s="2"/>
      <c r="J281" s="6"/>
    </row>
    <row r="282" spans="1:10">
      <c r="A282" s="129">
        <v>731</v>
      </c>
      <c r="B282" s="2" t="s">
        <v>193</v>
      </c>
      <c r="C282" s="6">
        <v>3</v>
      </c>
      <c r="D282" s="6">
        <v>19</v>
      </c>
      <c r="E282" s="39">
        <f t="shared" si="23"/>
        <v>-16</v>
      </c>
      <c r="F282" s="43">
        <f t="shared" si="24"/>
        <v>-0.84210526315789469</v>
      </c>
      <c r="H282" s="103"/>
      <c r="I282" s="2"/>
      <c r="J282" s="6"/>
    </row>
    <row r="283" spans="1:10">
      <c r="A283" s="129">
        <v>248</v>
      </c>
      <c r="B283" s="2" t="s">
        <v>269</v>
      </c>
      <c r="C283" s="6">
        <v>2</v>
      </c>
      <c r="D283" s="6">
        <v>3</v>
      </c>
      <c r="E283" s="39">
        <f t="shared" si="23"/>
        <v>-1</v>
      </c>
      <c r="F283" s="43">
        <f t="shared" si="24"/>
        <v>-0.33333333333333331</v>
      </c>
      <c r="H283" s="103"/>
      <c r="I283" s="2"/>
      <c r="J283" s="6"/>
    </row>
    <row r="284" spans="1:10">
      <c r="A284" s="129">
        <v>732</v>
      </c>
      <c r="B284" s="2" t="s">
        <v>157</v>
      </c>
      <c r="C284" s="6">
        <v>84</v>
      </c>
      <c r="D284" s="6">
        <v>98</v>
      </c>
      <c r="E284" s="39">
        <f t="shared" si="23"/>
        <v>-14</v>
      </c>
      <c r="F284" s="43">
        <f t="shared" si="24"/>
        <v>-0.14285714285714285</v>
      </c>
      <c r="H284" s="103"/>
      <c r="I284" s="2"/>
      <c r="J284" s="6"/>
    </row>
    <row r="285" spans="1:10">
      <c r="A285" s="129">
        <v>328</v>
      </c>
      <c r="B285" s="2" t="s">
        <v>144</v>
      </c>
      <c r="C285" s="6">
        <v>762</v>
      </c>
      <c r="D285" s="6">
        <v>787</v>
      </c>
      <c r="E285" s="39">
        <f t="shared" si="23"/>
        <v>-25</v>
      </c>
      <c r="F285" s="43">
        <f t="shared" si="24"/>
        <v>-3.176620076238882E-2</v>
      </c>
      <c r="H285" s="103"/>
      <c r="I285" s="2"/>
      <c r="J285" s="6"/>
    </row>
    <row r="286" spans="1:10">
      <c r="A286" s="129">
        <v>312</v>
      </c>
      <c r="B286" s="2" t="s">
        <v>223</v>
      </c>
      <c r="C286" s="6">
        <v>37</v>
      </c>
      <c r="D286" s="6">
        <v>64</v>
      </c>
      <c r="E286" s="39">
        <f t="shared" si="23"/>
        <v>-27</v>
      </c>
      <c r="F286" s="43">
        <f t="shared" si="24"/>
        <v>-0.421875</v>
      </c>
      <c r="H286" s="103"/>
      <c r="I286" s="2"/>
      <c r="J286" s="6"/>
    </row>
    <row r="287" spans="1:10">
      <c r="A287" s="129">
        <v>735</v>
      </c>
      <c r="B287" s="2" t="s">
        <v>84</v>
      </c>
      <c r="C287" s="6">
        <v>164</v>
      </c>
      <c r="D287" s="6">
        <v>190</v>
      </c>
      <c r="E287" s="39">
        <f t="shared" si="23"/>
        <v>-26</v>
      </c>
      <c r="F287" s="43">
        <f t="shared" si="24"/>
        <v>-0.1368421052631579</v>
      </c>
      <c r="H287" s="103"/>
      <c r="I287" s="2"/>
      <c r="J287" s="6"/>
    </row>
    <row r="288" spans="1:10">
      <c r="A288" s="129">
        <v>818</v>
      </c>
      <c r="B288" s="2" t="s">
        <v>342</v>
      </c>
      <c r="C288" s="6">
        <v>0</v>
      </c>
      <c r="D288" s="6">
        <v>4</v>
      </c>
      <c r="E288" s="39">
        <f t="shared" si="23"/>
        <v>-4</v>
      </c>
      <c r="F288" s="131"/>
      <c r="I288" s="2"/>
      <c r="J288" s="6"/>
    </row>
    <row r="289" spans="1:13">
      <c r="A289" s="129">
        <v>529</v>
      </c>
      <c r="B289" s="2" t="s">
        <v>73</v>
      </c>
      <c r="C289" s="6">
        <v>86</v>
      </c>
      <c r="D289" s="6">
        <v>78</v>
      </c>
      <c r="E289" s="39">
        <f t="shared" si="23"/>
        <v>8</v>
      </c>
      <c r="F289" s="43">
        <f>E289/D289</f>
        <v>0.10256410256410256</v>
      </c>
      <c r="H289" s="103"/>
      <c r="I289" s="2"/>
      <c r="J289" s="6"/>
    </row>
    <row r="290" spans="1:13">
      <c r="A290" s="129">
        <v>530</v>
      </c>
      <c r="B290" s="2" t="s">
        <v>199</v>
      </c>
      <c r="C290" s="6">
        <v>66</v>
      </c>
      <c r="D290" s="6">
        <v>52</v>
      </c>
      <c r="E290" s="39">
        <f t="shared" si="23"/>
        <v>14</v>
      </c>
      <c r="F290" s="43">
        <f>E290/D290</f>
        <v>0.26923076923076922</v>
      </c>
      <c r="H290" s="103"/>
      <c r="I290" s="2"/>
      <c r="J290" s="6"/>
    </row>
    <row r="291" spans="1:13">
      <c r="A291" s="129">
        <v>401</v>
      </c>
      <c r="B291" s="2" t="s">
        <v>370</v>
      </c>
      <c r="C291" s="6">
        <v>1</v>
      </c>
      <c r="D291" s="6">
        <v>0</v>
      </c>
      <c r="E291" s="39">
        <f t="shared" si="23"/>
        <v>1</v>
      </c>
      <c r="F291" s="131"/>
      <c r="H291" s="103"/>
      <c r="I291" s="2"/>
      <c r="J291" s="6"/>
    </row>
    <row r="292" spans="1:13">
      <c r="A292" s="129">
        <v>402</v>
      </c>
      <c r="B292" s="2" t="s">
        <v>60</v>
      </c>
      <c r="C292" s="6">
        <v>84</v>
      </c>
      <c r="D292" s="6">
        <v>70</v>
      </c>
      <c r="E292" s="39">
        <f t="shared" si="23"/>
        <v>14</v>
      </c>
      <c r="F292" s="43">
        <f t="shared" ref="F292:F300" si="25">E292/D292</f>
        <v>0.2</v>
      </c>
      <c r="H292" s="103"/>
      <c r="I292" s="2"/>
      <c r="J292" s="6"/>
    </row>
    <row r="293" spans="1:13">
      <c r="A293" s="129">
        <v>405</v>
      </c>
      <c r="B293" s="2" t="s">
        <v>102</v>
      </c>
      <c r="C293" s="6">
        <v>6</v>
      </c>
      <c r="D293" s="6">
        <v>10</v>
      </c>
      <c r="E293" s="39">
        <f t="shared" si="23"/>
        <v>-4</v>
      </c>
      <c r="F293" s="43">
        <f t="shared" si="25"/>
        <v>-0.4</v>
      </c>
      <c r="H293" s="103"/>
      <c r="I293" s="2"/>
      <c r="J293" s="6"/>
    </row>
    <row r="294" spans="1:13">
      <c r="A294" s="129">
        <v>408</v>
      </c>
      <c r="B294" s="2" t="s">
        <v>218</v>
      </c>
      <c r="C294" s="6">
        <v>173</v>
      </c>
      <c r="D294" s="6">
        <v>277</v>
      </c>
      <c r="E294" s="39">
        <f t="shared" si="23"/>
        <v>-104</v>
      </c>
      <c r="F294" s="43">
        <f t="shared" si="25"/>
        <v>-0.37545126353790614</v>
      </c>
      <c r="H294" s="103"/>
      <c r="I294" s="2"/>
      <c r="J294" s="6"/>
    </row>
    <row r="295" spans="1:13">
      <c r="A295" s="129">
        <v>403</v>
      </c>
      <c r="B295" s="2" t="s">
        <v>74</v>
      </c>
      <c r="C295" s="6">
        <v>227</v>
      </c>
      <c r="D295" s="6">
        <v>199</v>
      </c>
      <c r="E295" s="39">
        <f t="shared" si="23"/>
        <v>28</v>
      </c>
      <c r="F295" s="43">
        <f t="shared" si="25"/>
        <v>0.1407035175879397</v>
      </c>
      <c r="H295" s="103"/>
      <c r="I295" s="2"/>
      <c r="J295" s="6"/>
    </row>
    <row r="296" spans="1:13">
      <c r="A296" s="129">
        <v>406</v>
      </c>
      <c r="B296" s="2" t="s">
        <v>129</v>
      </c>
      <c r="C296" s="6">
        <v>33</v>
      </c>
      <c r="D296" s="6">
        <v>34</v>
      </c>
      <c r="E296" s="39">
        <f t="shared" si="23"/>
        <v>-1</v>
      </c>
      <c r="F296" s="43">
        <f t="shared" si="25"/>
        <v>-2.9411764705882353E-2</v>
      </c>
      <c r="H296" s="103"/>
      <c r="I296" s="2"/>
      <c r="J296" s="6"/>
    </row>
    <row r="297" spans="1:13">
      <c r="A297" s="129">
        <v>409</v>
      </c>
      <c r="B297" s="2" t="s">
        <v>35</v>
      </c>
      <c r="C297" s="6">
        <v>116</v>
      </c>
      <c r="D297" s="6">
        <v>153</v>
      </c>
      <c r="E297" s="39">
        <f t="shared" si="23"/>
        <v>-37</v>
      </c>
      <c r="F297" s="43">
        <f t="shared" si="25"/>
        <v>-0.24183006535947713</v>
      </c>
      <c r="H297" s="103"/>
      <c r="I297" s="2"/>
      <c r="J297" s="6"/>
    </row>
    <row r="298" spans="1:13">
      <c r="A298" s="129">
        <v>404</v>
      </c>
      <c r="B298" s="2" t="s">
        <v>169</v>
      </c>
      <c r="C298" s="6">
        <v>84</v>
      </c>
      <c r="D298" s="6">
        <v>64</v>
      </c>
      <c r="E298" s="39">
        <f t="shared" si="23"/>
        <v>20</v>
      </c>
      <c r="F298" s="43">
        <f t="shared" si="25"/>
        <v>0.3125</v>
      </c>
      <c r="H298" s="103"/>
      <c r="I298" s="2"/>
      <c r="J298" s="6"/>
    </row>
    <row r="299" spans="1:13">
      <c r="A299" s="129">
        <v>407</v>
      </c>
      <c r="B299" s="2" t="s">
        <v>137</v>
      </c>
      <c r="C299" s="6">
        <v>8</v>
      </c>
      <c r="D299" s="6">
        <v>11</v>
      </c>
      <c r="E299" s="39">
        <f t="shared" si="23"/>
        <v>-3</v>
      </c>
      <c r="F299" s="43">
        <f t="shared" si="25"/>
        <v>-0.27272727272727271</v>
      </c>
      <c r="H299" s="103"/>
      <c r="I299" s="2"/>
      <c r="J299" s="6"/>
    </row>
    <row r="300" spans="1:13">
      <c r="A300" s="129">
        <v>410</v>
      </c>
      <c r="B300" s="2" t="s">
        <v>7</v>
      </c>
      <c r="C300" s="6">
        <v>586</v>
      </c>
      <c r="D300" s="6">
        <v>533</v>
      </c>
      <c r="E300" s="39">
        <f t="shared" si="23"/>
        <v>53</v>
      </c>
      <c r="F300" s="43">
        <f t="shared" si="25"/>
        <v>9.9437148217636023E-2</v>
      </c>
      <c r="H300" s="103"/>
      <c r="I300" s="2"/>
      <c r="J300" s="6"/>
    </row>
    <row r="301" spans="1:13">
      <c r="A301" s="129">
        <v>334</v>
      </c>
      <c r="B301" s="2" t="s">
        <v>320</v>
      </c>
      <c r="C301" s="6">
        <v>0</v>
      </c>
      <c r="D301" s="6">
        <v>5</v>
      </c>
      <c r="E301" s="39">
        <f t="shared" si="23"/>
        <v>-5</v>
      </c>
      <c r="F301" s="131"/>
      <c r="I301" s="2"/>
      <c r="J301" s="6"/>
    </row>
    <row r="302" spans="1:13">
      <c r="A302" s="129">
        <v>333</v>
      </c>
      <c r="B302" s="2" t="s">
        <v>272</v>
      </c>
      <c r="C302" s="6">
        <v>28</v>
      </c>
      <c r="D302" s="6">
        <v>32</v>
      </c>
      <c r="E302" s="39">
        <f t="shared" si="23"/>
        <v>-4</v>
      </c>
      <c r="F302" s="43">
        <f t="shared" ref="F302:F310" si="26">E302/D302</f>
        <v>-0.125</v>
      </c>
      <c r="H302" s="103"/>
      <c r="I302" s="2"/>
      <c r="J302" s="6"/>
    </row>
    <row r="303" spans="1:13">
      <c r="A303" s="129">
        <v>561</v>
      </c>
      <c r="B303" s="2" t="s">
        <v>332</v>
      </c>
      <c r="C303" s="6">
        <v>8</v>
      </c>
      <c r="D303" s="6">
        <v>3</v>
      </c>
      <c r="E303" s="39">
        <f t="shared" si="23"/>
        <v>5</v>
      </c>
      <c r="F303" s="43">
        <f t="shared" si="26"/>
        <v>1.6666666666666667</v>
      </c>
      <c r="H303" s="103"/>
      <c r="I303" s="2"/>
      <c r="J303" s="6"/>
    </row>
    <row r="304" spans="1:13">
      <c r="A304" s="129">
        <v>531</v>
      </c>
      <c r="B304" s="2" t="s">
        <v>104</v>
      </c>
      <c r="C304" s="6">
        <v>8</v>
      </c>
      <c r="D304" s="6">
        <v>3</v>
      </c>
      <c r="E304" s="39">
        <f t="shared" si="23"/>
        <v>5</v>
      </c>
      <c r="F304" s="43">
        <f t="shared" si="26"/>
        <v>1.6666666666666667</v>
      </c>
      <c r="H304" s="103"/>
      <c r="I304" s="2"/>
      <c r="J304" s="6"/>
      <c r="M304" s="97"/>
    </row>
    <row r="305" spans="1:13">
      <c r="A305" s="129">
        <v>250</v>
      </c>
      <c r="B305" s="2" t="s">
        <v>182</v>
      </c>
      <c r="C305" s="6">
        <v>12</v>
      </c>
      <c r="D305" s="6">
        <v>23</v>
      </c>
      <c r="E305" s="39">
        <f t="shared" si="23"/>
        <v>-11</v>
      </c>
      <c r="F305" s="43">
        <f t="shared" si="26"/>
        <v>-0.47826086956521741</v>
      </c>
      <c r="H305" s="103"/>
      <c r="I305" s="2"/>
      <c r="J305" s="6"/>
      <c r="M305" s="97"/>
    </row>
    <row r="306" spans="1:13">
      <c r="A306" s="129">
        <v>936</v>
      </c>
      <c r="B306" s="2" t="s">
        <v>28</v>
      </c>
      <c r="C306" s="6">
        <v>265</v>
      </c>
      <c r="D306" s="6">
        <v>288</v>
      </c>
      <c r="E306" s="39">
        <f t="shared" si="23"/>
        <v>-23</v>
      </c>
      <c r="F306" s="43">
        <f t="shared" si="26"/>
        <v>-7.9861111111111105E-2</v>
      </c>
      <c r="H306" s="103"/>
      <c r="I306" s="2"/>
      <c r="J306" s="6"/>
      <c r="M306" s="97"/>
    </row>
    <row r="307" spans="1:13">
      <c r="A307" s="129">
        <v>937</v>
      </c>
      <c r="B307" s="2" t="s">
        <v>61</v>
      </c>
      <c r="C307" s="6">
        <v>120</v>
      </c>
      <c r="D307" s="6">
        <v>149</v>
      </c>
      <c r="E307" s="39">
        <f t="shared" si="23"/>
        <v>-29</v>
      </c>
      <c r="F307" s="43">
        <f t="shared" si="26"/>
        <v>-0.19463087248322147</v>
      </c>
      <c r="H307" s="103"/>
      <c r="I307" s="2"/>
      <c r="J307" s="6"/>
      <c r="M307" s="97"/>
    </row>
    <row r="308" spans="1:13">
      <c r="A308" s="129">
        <v>251</v>
      </c>
      <c r="B308" s="2" t="s">
        <v>250</v>
      </c>
      <c r="C308" s="6">
        <v>8</v>
      </c>
      <c r="D308" s="6">
        <v>5</v>
      </c>
      <c r="E308" s="39">
        <f t="shared" si="23"/>
        <v>3</v>
      </c>
      <c r="F308" s="43">
        <f t="shared" si="26"/>
        <v>0.6</v>
      </c>
      <c r="H308" s="103"/>
      <c r="I308" s="2"/>
      <c r="J308" s="6"/>
      <c r="M308" s="97"/>
    </row>
    <row r="309" spans="1:13">
      <c r="A309" s="129">
        <v>329</v>
      </c>
      <c r="B309" s="2" t="s">
        <v>43</v>
      </c>
      <c r="C309" s="6">
        <v>299</v>
      </c>
      <c r="D309" s="6">
        <v>257</v>
      </c>
      <c r="E309" s="39">
        <f t="shared" si="23"/>
        <v>42</v>
      </c>
      <c r="F309" s="43">
        <f t="shared" si="26"/>
        <v>0.16342412451361868</v>
      </c>
      <c r="H309" s="103"/>
      <c r="I309" s="2"/>
      <c r="J309" s="6"/>
      <c r="M309" s="97"/>
    </row>
    <row r="310" spans="1:13">
      <c r="A310" s="129">
        <v>145</v>
      </c>
      <c r="B310" s="2" t="s">
        <v>326</v>
      </c>
      <c r="C310" s="6">
        <v>1339</v>
      </c>
      <c r="D310" s="6">
        <v>1844</v>
      </c>
      <c r="E310" s="39">
        <f t="shared" si="23"/>
        <v>-505</v>
      </c>
      <c r="F310" s="43">
        <f t="shared" si="26"/>
        <v>-0.27386117136659438</v>
      </c>
      <c r="H310" s="103"/>
      <c r="I310" s="2"/>
      <c r="J310" s="6"/>
      <c r="M310" s="97"/>
    </row>
    <row r="311" spans="1:13">
      <c r="A311" s="129">
        <v>536</v>
      </c>
      <c r="B311" s="2" t="s">
        <v>371</v>
      </c>
      <c r="C311" s="6">
        <v>2</v>
      </c>
      <c r="D311" s="6">
        <v>0</v>
      </c>
      <c r="E311" s="39">
        <f t="shared" si="23"/>
        <v>2</v>
      </c>
      <c r="F311" s="131"/>
      <c r="H311" s="103"/>
      <c r="I311" s="2"/>
      <c r="J311" s="6"/>
      <c r="M311" s="97"/>
    </row>
    <row r="312" spans="1:13">
      <c r="A312" s="129">
        <v>533</v>
      </c>
      <c r="B312" s="2" t="s">
        <v>112</v>
      </c>
      <c r="C312" s="6">
        <v>52</v>
      </c>
      <c r="D312" s="6">
        <v>73</v>
      </c>
      <c r="E312" s="39">
        <f t="shared" si="23"/>
        <v>-21</v>
      </c>
      <c r="F312" s="43">
        <f t="shared" ref="F312:F331" si="27">E312/D312</f>
        <v>-0.28767123287671231</v>
      </c>
      <c r="H312" s="103"/>
      <c r="I312" s="2"/>
      <c r="J312" s="6"/>
      <c r="M312" s="97"/>
    </row>
    <row r="313" spans="1:13">
      <c r="A313" s="129">
        <v>534</v>
      </c>
      <c r="B313" s="2" t="s">
        <v>155</v>
      </c>
      <c r="C313" s="6">
        <v>266</v>
      </c>
      <c r="D313" s="6">
        <v>256</v>
      </c>
      <c r="E313" s="39">
        <f t="shared" si="23"/>
        <v>10</v>
      </c>
      <c r="F313" s="43">
        <f t="shared" si="27"/>
        <v>3.90625E-2</v>
      </c>
      <c r="H313" s="103"/>
      <c r="I313" s="2"/>
      <c r="J313" s="6"/>
      <c r="M313" s="97"/>
    </row>
    <row r="314" spans="1:13">
      <c r="A314" s="129">
        <v>736</v>
      </c>
      <c r="B314" s="2" t="s">
        <v>151</v>
      </c>
      <c r="C314" s="6">
        <v>55</v>
      </c>
      <c r="D314" s="6">
        <v>27</v>
      </c>
      <c r="E314" s="39">
        <f t="shared" si="23"/>
        <v>28</v>
      </c>
      <c r="F314" s="43">
        <f t="shared" si="27"/>
        <v>1.037037037037037</v>
      </c>
      <c r="H314" s="103"/>
      <c r="I314" s="2"/>
      <c r="J314" s="6"/>
      <c r="M314" s="97"/>
    </row>
    <row r="315" spans="1:13">
      <c r="A315" s="129">
        <v>737</v>
      </c>
      <c r="B315" s="2" t="s">
        <v>254</v>
      </c>
      <c r="C315" s="6">
        <v>9</v>
      </c>
      <c r="D315" s="6">
        <v>6</v>
      </c>
      <c r="E315" s="39">
        <f t="shared" si="23"/>
        <v>3</v>
      </c>
      <c r="F315" s="43">
        <f t="shared" si="27"/>
        <v>0.5</v>
      </c>
      <c r="H315" s="103"/>
      <c r="I315" s="2"/>
      <c r="J315" s="6"/>
      <c r="M315" s="97"/>
    </row>
    <row r="316" spans="1:13">
      <c r="A316" s="129">
        <v>819</v>
      </c>
      <c r="B316" s="2" t="s">
        <v>26</v>
      </c>
      <c r="C316" s="6">
        <v>375</v>
      </c>
      <c r="D316" s="6">
        <v>351</v>
      </c>
      <c r="E316" s="39">
        <f t="shared" si="23"/>
        <v>24</v>
      </c>
      <c r="F316" s="43">
        <f t="shared" si="27"/>
        <v>6.8376068376068383E-2</v>
      </c>
      <c r="H316" s="103"/>
      <c r="I316" s="2"/>
      <c r="J316" s="6"/>
      <c r="M316" s="97"/>
    </row>
    <row r="317" spans="1:13">
      <c r="A317" s="129">
        <v>738</v>
      </c>
      <c r="B317" s="2" t="s">
        <v>148</v>
      </c>
      <c r="C317" s="6">
        <v>75</v>
      </c>
      <c r="D317" s="6">
        <v>85</v>
      </c>
      <c r="E317" s="39">
        <f t="shared" si="23"/>
        <v>-10</v>
      </c>
      <c r="F317" s="43">
        <f t="shared" si="27"/>
        <v>-0.11764705882352941</v>
      </c>
      <c r="H317" s="103"/>
      <c r="I317" s="2"/>
      <c r="J317" s="6"/>
      <c r="M317" s="97"/>
    </row>
    <row r="318" spans="1:13">
      <c r="A318" s="129">
        <v>739</v>
      </c>
      <c r="B318" s="2" t="s">
        <v>95</v>
      </c>
      <c r="C318" s="6">
        <v>16</v>
      </c>
      <c r="D318" s="6">
        <v>14</v>
      </c>
      <c r="E318" s="39">
        <f t="shared" si="23"/>
        <v>2</v>
      </c>
      <c r="F318" s="43">
        <f t="shared" si="27"/>
        <v>0.14285714285714285</v>
      </c>
      <c r="H318" s="103"/>
      <c r="I318" s="100"/>
      <c r="J318" s="2"/>
      <c r="M318" s="97"/>
    </row>
    <row r="319" spans="1:13">
      <c r="A319" s="129">
        <v>148</v>
      </c>
      <c r="B319" s="2" t="s">
        <v>116</v>
      </c>
      <c r="C319" s="6">
        <v>154</v>
      </c>
      <c r="D319" s="6">
        <v>151</v>
      </c>
      <c r="E319" s="39">
        <f t="shared" si="23"/>
        <v>3</v>
      </c>
      <c r="F319" s="43">
        <f t="shared" si="27"/>
        <v>1.9867549668874173E-2</v>
      </c>
      <c r="H319" s="103"/>
      <c r="I319" s="100"/>
      <c r="J319" s="2"/>
      <c r="M319" s="97"/>
    </row>
    <row r="320" spans="1:13">
      <c r="A320" s="129">
        <v>149</v>
      </c>
      <c r="B320" s="2" t="s">
        <v>198</v>
      </c>
      <c r="C320" s="6">
        <v>67</v>
      </c>
      <c r="D320" s="6">
        <v>48</v>
      </c>
      <c r="E320" s="39">
        <f t="shared" si="23"/>
        <v>19</v>
      </c>
      <c r="F320" s="43">
        <f t="shared" si="27"/>
        <v>0.39583333333333331</v>
      </c>
      <c r="H320" s="103"/>
      <c r="I320" s="100"/>
      <c r="J320" s="2"/>
      <c r="M320" s="97"/>
    </row>
    <row r="321" spans="1:13">
      <c r="A321" s="129">
        <v>820</v>
      </c>
      <c r="B321" s="2" t="s">
        <v>31</v>
      </c>
      <c r="C321" s="6">
        <v>421</v>
      </c>
      <c r="D321" s="6">
        <v>367</v>
      </c>
      <c r="E321" s="39">
        <f t="shared" si="23"/>
        <v>54</v>
      </c>
      <c r="F321" s="43">
        <f t="shared" si="27"/>
        <v>0.14713896457765668</v>
      </c>
      <c r="H321" s="103"/>
      <c r="I321" s="100"/>
      <c r="J321" s="2"/>
      <c r="M321" s="97"/>
    </row>
    <row r="322" spans="1:13">
      <c r="A322" s="129">
        <v>330</v>
      </c>
      <c r="B322" s="2" t="s">
        <v>86</v>
      </c>
      <c r="C322" s="6">
        <v>28</v>
      </c>
      <c r="D322" s="6">
        <v>25</v>
      </c>
      <c r="E322" s="39">
        <f t="shared" si="23"/>
        <v>3</v>
      </c>
      <c r="F322" s="43">
        <f t="shared" si="27"/>
        <v>0.12</v>
      </c>
      <c r="H322" s="103"/>
      <c r="I322" s="100"/>
      <c r="J322" s="2"/>
      <c r="M322" s="97"/>
    </row>
    <row r="323" spans="1:13">
      <c r="A323" s="129">
        <v>331</v>
      </c>
      <c r="B323" s="2" t="s">
        <v>152</v>
      </c>
      <c r="C323" s="6">
        <v>182</v>
      </c>
      <c r="D323" s="6">
        <v>246</v>
      </c>
      <c r="E323" s="39">
        <f t="shared" si="23"/>
        <v>-64</v>
      </c>
      <c r="F323" s="43">
        <f t="shared" si="27"/>
        <v>-0.26016260162601629</v>
      </c>
      <c r="H323" s="103"/>
      <c r="I323" s="100"/>
      <c r="J323" s="2"/>
      <c r="M323" s="97"/>
    </row>
    <row r="324" spans="1:13">
      <c r="A324" s="129">
        <v>21</v>
      </c>
      <c r="B324" s="2" t="s">
        <v>202</v>
      </c>
      <c r="C324" s="6">
        <v>377</v>
      </c>
      <c r="D324" s="6">
        <v>455</v>
      </c>
      <c r="E324" s="39">
        <f t="shared" si="23"/>
        <v>-78</v>
      </c>
      <c r="F324" s="43">
        <f t="shared" si="27"/>
        <v>-0.17142857142857143</v>
      </c>
      <c r="H324" s="103"/>
      <c r="M324" s="97"/>
    </row>
    <row r="325" spans="1:13">
      <c r="A325" s="129">
        <v>198</v>
      </c>
      <c r="B325" s="2" t="s">
        <v>221</v>
      </c>
      <c r="C325" s="6">
        <v>100</v>
      </c>
      <c r="D325" s="6">
        <v>145</v>
      </c>
      <c r="E325" s="39">
        <f t="shared" ref="E325:E331" si="28">C325-D325</f>
        <v>-45</v>
      </c>
      <c r="F325" s="43">
        <f t="shared" si="27"/>
        <v>-0.31034482758620691</v>
      </c>
      <c r="H325" s="103"/>
      <c r="M325" s="97"/>
    </row>
    <row r="326" spans="1:13">
      <c r="A326" s="129">
        <v>537</v>
      </c>
      <c r="B326" s="2" t="s">
        <v>150</v>
      </c>
      <c r="C326" s="6">
        <v>60</v>
      </c>
      <c r="D326" s="6">
        <v>57</v>
      </c>
      <c r="E326" s="39">
        <f t="shared" si="28"/>
        <v>3</v>
      </c>
      <c r="F326" s="43">
        <f t="shared" si="27"/>
        <v>5.2631578947368418E-2</v>
      </c>
      <c r="H326" s="103"/>
      <c r="M326" s="97"/>
    </row>
    <row r="327" spans="1:13">
      <c r="A327" s="129">
        <v>538</v>
      </c>
      <c r="B327" s="2" t="s">
        <v>38</v>
      </c>
      <c r="C327" s="6">
        <v>184</v>
      </c>
      <c r="D327" s="6">
        <v>196</v>
      </c>
      <c r="E327" s="39">
        <f t="shared" si="28"/>
        <v>-12</v>
      </c>
      <c r="F327" s="43">
        <f t="shared" si="27"/>
        <v>-6.1224489795918366E-2</v>
      </c>
      <c r="H327" s="103"/>
      <c r="M327" s="97"/>
    </row>
    <row r="328" spans="1:13">
      <c r="A328" s="129">
        <v>539</v>
      </c>
      <c r="B328" s="2" t="s">
        <v>125</v>
      </c>
      <c r="C328" s="6">
        <v>44</v>
      </c>
      <c r="D328" s="6">
        <v>37</v>
      </c>
      <c r="E328" s="39">
        <f t="shared" si="28"/>
        <v>7</v>
      </c>
      <c r="F328" s="43">
        <f t="shared" si="27"/>
        <v>0.1891891891891892</v>
      </c>
      <c r="H328" s="103"/>
      <c r="M328" s="97"/>
    </row>
    <row r="329" spans="1:13">
      <c r="A329" s="129">
        <v>332</v>
      </c>
      <c r="B329" s="2" t="s">
        <v>214</v>
      </c>
      <c r="C329" s="6">
        <v>301</v>
      </c>
      <c r="D329" s="6">
        <v>450</v>
      </c>
      <c r="E329" s="39">
        <f t="shared" si="28"/>
        <v>-149</v>
      </c>
      <c r="F329" s="43">
        <f t="shared" si="27"/>
        <v>-0.33111111111111113</v>
      </c>
      <c r="H329" s="103"/>
      <c r="M329" s="97"/>
    </row>
    <row r="330" spans="1:13">
      <c r="A330" s="129">
        <v>237</v>
      </c>
      <c r="B330" s="2" t="s">
        <v>285</v>
      </c>
      <c r="C330" s="6">
        <v>1</v>
      </c>
      <c r="D330" s="6">
        <v>3</v>
      </c>
      <c r="E330" s="39">
        <f t="shared" si="28"/>
        <v>-2</v>
      </c>
      <c r="F330" s="43">
        <f t="shared" si="27"/>
        <v>-0.66666666666666663</v>
      </c>
      <c r="H330" s="103"/>
      <c r="M330" s="97"/>
    </row>
    <row r="331" spans="1:13">
      <c r="A331" s="129">
        <v>540</v>
      </c>
      <c r="B331" s="2" t="s">
        <v>185</v>
      </c>
      <c r="C331" s="6">
        <v>227</v>
      </c>
      <c r="D331" s="6">
        <v>227</v>
      </c>
      <c r="E331" s="39">
        <f t="shared" si="28"/>
        <v>0</v>
      </c>
      <c r="F331" s="43">
        <f t="shared" si="27"/>
        <v>0</v>
      </c>
      <c r="H331" s="103"/>
      <c r="M331" s="97"/>
    </row>
    <row r="332" spans="1:13">
      <c r="A332" s="129"/>
      <c r="B332" s="2"/>
      <c r="C332" s="128"/>
      <c r="D332" s="128"/>
      <c r="M332" s="97"/>
    </row>
    <row r="333" spans="1:13">
      <c r="A333" s="129"/>
      <c r="B333" s="2"/>
      <c r="C333" s="6"/>
      <c r="D333" s="6"/>
      <c r="M333" s="97"/>
    </row>
    <row r="334" spans="1:13">
      <c r="A334" s="129"/>
      <c r="B334" s="2"/>
      <c r="C334" s="6"/>
      <c r="D334" s="6"/>
      <c r="M334" s="97"/>
    </row>
    <row r="335" spans="1:13">
      <c r="A335" s="129"/>
      <c r="B335" s="2"/>
      <c r="C335" s="6"/>
      <c r="D335" s="6"/>
      <c r="M335" s="97"/>
    </row>
    <row r="336" spans="1:13">
      <c r="A336" s="129"/>
      <c r="B336" s="2"/>
      <c r="C336" s="6"/>
      <c r="D336" s="6"/>
      <c r="M336" s="97"/>
    </row>
    <row r="337" spans="13:13">
      <c r="M337" s="97"/>
    </row>
    <row r="338" spans="13:13">
      <c r="M338" s="97"/>
    </row>
    <row r="339" spans="13:13">
      <c r="M339" s="97"/>
    </row>
    <row r="340" spans="13:13">
      <c r="M340" s="97"/>
    </row>
    <row r="341" spans="13:13">
      <c r="M341" s="97"/>
    </row>
    <row r="342" spans="13:13">
      <c r="M342" s="97"/>
    </row>
    <row r="343" spans="13:13">
      <c r="M343" s="97"/>
    </row>
    <row r="344" spans="13:13">
      <c r="M344" s="97"/>
    </row>
    <row r="345" spans="13:13">
      <c r="M345" s="97"/>
    </row>
    <row r="346" spans="13:13">
      <c r="M346" s="97"/>
    </row>
    <row r="347" spans="13:13">
      <c r="M347" s="97"/>
    </row>
    <row r="348" spans="13:13">
      <c r="M348" s="97"/>
    </row>
    <row r="349" spans="13:13">
      <c r="M349" s="97"/>
    </row>
    <row r="350" spans="13:13">
      <c r="M350" s="97"/>
    </row>
    <row r="351" spans="13:13">
      <c r="M351" s="97"/>
    </row>
    <row r="352" spans="13:13">
      <c r="M352" s="97"/>
    </row>
    <row r="353" spans="13:13">
      <c r="M353" s="97"/>
    </row>
    <row r="354" spans="13:13">
      <c r="M354" s="97"/>
    </row>
    <row r="355" spans="13:13">
      <c r="M355" s="97"/>
    </row>
    <row r="356" spans="13:13">
      <c r="M356" s="97"/>
    </row>
    <row r="357" spans="13:13">
      <c r="M357" s="97"/>
    </row>
    <row r="358" spans="13:13">
      <c r="M358" s="97"/>
    </row>
    <row r="359" spans="13:13">
      <c r="M359" s="97"/>
    </row>
    <row r="360" spans="13:13">
      <c r="M360" s="97"/>
    </row>
    <row r="361" spans="13:13">
      <c r="M361" s="97"/>
    </row>
    <row r="362" spans="13:13">
      <c r="M362" s="97"/>
    </row>
    <row r="363" spans="13:13">
      <c r="M363" s="97"/>
    </row>
    <row r="364" spans="13:13">
      <c r="M364" s="97"/>
    </row>
    <row r="365" spans="13:13">
      <c r="M365" s="97"/>
    </row>
    <row r="366" spans="13:13">
      <c r="M366" s="97"/>
    </row>
    <row r="367" spans="13:13">
      <c r="M367" s="97"/>
    </row>
    <row r="368" spans="13:13">
      <c r="M368" s="97"/>
    </row>
    <row r="369" spans="13:13">
      <c r="M369" s="97"/>
    </row>
    <row r="370" spans="13:13">
      <c r="M370" s="97"/>
    </row>
    <row r="371" spans="13:13">
      <c r="M371" s="97"/>
    </row>
    <row r="372" spans="13:13">
      <c r="M372" s="97"/>
    </row>
    <row r="373" spans="13:13">
      <c r="M373" s="97"/>
    </row>
    <row r="374" spans="13:13">
      <c r="M374" s="97"/>
    </row>
    <row r="375" spans="13:13">
      <c r="M375" s="97"/>
    </row>
    <row r="376" spans="13:13">
      <c r="M376" s="97"/>
    </row>
    <row r="377" spans="13:13">
      <c r="M377" s="97"/>
    </row>
    <row r="378" spans="13:13">
      <c r="M378" s="97"/>
    </row>
    <row r="379" spans="13:13">
      <c r="M379" s="97"/>
    </row>
    <row r="380" spans="13:13">
      <c r="M380" s="97"/>
    </row>
    <row r="381" spans="13:13">
      <c r="M381" s="97"/>
    </row>
    <row r="382" spans="13:13">
      <c r="M382" s="97"/>
    </row>
    <row r="383" spans="13:13">
      <c r="M383" s="97"/>
    </row>
    <row r="384" spans="13:13">
      <c r="M384" s="97"/>
    </row>
    <row r="385" spans="13:13">
      <c r="M385" s="97"/>
    </row>
    <row r="386" spans="13:13">
      <c r="M386" s="97"/>
    </row>
    <row r="387" spans="13:13">
      <c r="M387" s="97"/>
    </row>
    <row r="388" spans="13:13">
      <c r="M388" s="97"/>
    </row>
    <row r="389" spans="13:13">
      <c r="M389" s="97"/>
    </row>
    <row r="390" spans="13:13">
      <c r="M390" s="97"/>
    </row>
    <row r="391" spans="13:13">
      <c r="M391" s="97"/>
    </row>
    <row r="392" spans="13:13">
      <c r="M392" s="97"/>
    </row>
    <row r="393" spans="13:13">
      <c r="M393" s="97"/>
    </row>
    <row r="394" spans="13:13">
      <c r="M394" s="97"/>
    </row>
    <row r="395" spans="13:13">
      <c r="M395" s="97"/>
    </row>
    <row r="396" spans="13:13">
      <c r="M396" s="97"/>
    </row>
    <row r="397" spans="13:13">
      <c r="M397" s="97"/>
    </row>
    <row r="398" spans="13:13">
      <c r="M398" s="97"/>
    </row>
    <row r="399" spans="13:13">
      <c r="M399" s="97"/>
    </row>
    <row r="400" spans="13:13">
      <c r="M400" s="97"/>
    </row>
    <row r="401" spans="13:13">
      <c r="M401" s="97"/>
    </row>
    <row r="402" spans="13:13">
      <c r="M402" s="97"/>
    </row>
    <row r="403" spans="13:13">
      <c r="M403" s="97"/>
    </row>
    <row r="404" spans="13:13">
      <c r="M404" s="97"/>
    </row>
    <row r="405" spans="13:13">
      <c r="M405" s="97"/>
    </row>
    <row r="406" spans="13:13">
      <c r="M406" s="97"/>
    </row>
    <row r="407" spans="13:13">
      <c r="M407" s="97"/>
    </row>
    <row r="408" spans="13:13">
      <c r="M408" s="97"/>
    </row>
    <row r="409" spans="13:13">
      <c r="M409" s="97"/>
    </row>
    <row r="410" spans="13:13">
      <c r="M410" s="97"/>
    </row>
    <row r="411" spans="13:13">
      <c r="M411" s="97"/>
    </row>
    <row r="412" spans="13:13">
      <c r="M412" s="97"/>
    </row>
    <row r="413" spans="13:13">
      <c r="M413" s="97"/>
    </row>
    <row r="414" spans="13:13">
      <c r="M414" s="97"/>
    </row>
    <row r="415" spans="13:13">
      <c r="M415" s="97"/>
    </row>
    <row r="416" spans="13:13">
      <c r="M416" s="97"/>
    </row>
    <row r="417" spans="13:13">
      <c r="M417" s="97"/>
    </row>
    <row r="418" spans="13:13">
      <c r="M418" s="97"/>
    </row>
    <row r="419" spans="13:13">
      <c r="M419" s="97"/>
    </row>
    <row r="420" spans="13:13">
      <c r="M420" s="97"/>
    </row>
    <row r="421" spans="13:13">
      <c r="M421" s="97"/>
    </row>
    <row r="422" spans="13:13">
      <c r="M422" s="97"/>
    </row>
    <row r="423" spans="13:13">
      <c r="M423" s="97"/>
    </row>
    <row r="424" spans="13:13">
      <c r="M424" s="97"/>
    </row>
    <row r="425" spans="13:13">
      <c r="M425" s="97"/>
    </row>
    <row r="426" spans="13:13">
      <c r="M426" s="97"/>
    </row>
    <row r="427" spans="13:13">
      <c r="M427" s="97"/>
    </row>
    <row r="428" spans="13:13">
      <c r="M428" s="97"/>
    </row>
    <row r="429" spans="13:13">
      <c r="M429" s="97"/>
    </row>
  </sheetData>
  <sortState ref="A5:H331">
    <sortCondition ref="B5:B331"/>
  </sortState>
  <phoneticPr fontId="24" type="noConversion"/>
  <pageMargins left="0.47244094488188981" right="0.27559055118110237" top="0.78740157480314965" bottom="0.72" header="0.27559055118110237" footer="0.51"/>
  <headerFooter alignWithMargins="0">
    <oddHeader>&amp;L&amp;"-,Fet"&amp;11SVENSKA KENNELKLUBBEN
      REGISTRERING 2013&amp;C&amp;"-,Fet"&amp;12&amp;A&amp;R&amp;"-,Fet"&amp;12SKK  2014-01-02</oddHeader>
    <oddFooter>&amp;R&amp;"-,Fet"&amp;8sid &amp;P av 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5"/>
  <sheetViews>
    <sheetView topLeftCell="B1" workbookViewId="0">
      <pane ySplit="3" topLeftCell="A4" activePane="bottomLeft" state="frozen"/>
      <selection pane="bottomLeft" activeCell="B12" sqref="B12"/>
    </sheetView>
  </sheetViews>
  <sheetFormatPr baseColWidth="10" defaultColWidth="8.83203125" defaultRowHeight="14" x14ac:dyDescent="0"/>
  <cols>
    <col min="1" max="1" width="6.33203125" style="37" hidden="1" customWidth="1"/>
    <col min="2" max="2" width="41.1640625" style="39" bestFit="1" customWidth="1"/>
    <col min="3" max="5" width="9.1640625" style="39" customWidth="1"/>
    <col min="6" max="6" width="9.6640625" style="39" customWidth="1"/>
    <col min="7" max="7" width="9.83203125" style="102" customWidth="1"/>
    <col min="8" max="8" width="8.83203125" style="106"/>
    <col min="9" max="9" width="30.5" style="96" customWidth="1"/>
    <col min="10" max="10" width="8.83203125" style="98"/>
    <col min="11" max="12" width="8.83203125" style="97"/>
    <col min="13" max="16384" width="8.83203125" style="39"/>
  </cols>
  <sheetData>
    <row r="1" spans="1:10" ht="18">
      <c r="A1" s="34"/>
      <c r="B1" s="34" t="s">
        <v>344</v>
      </c>
      <c r="C1" s="35">
        <v>2013</v>
      </c>
      <c r="D1" s="35">
        <v>2012</v>
      </c>
      <c r="E1" s="32" t="s">
        <v>1</v>
      </c>
      <c r="F1" s="33" t="s">
        <v>2</v>
      </c>
      <c r="G1" s="35"/>
      <c r="H1" s="35"/>
      <c r="J1" s="35"/>
    </row>
    <row r="2" spans="1:10" ht="18">
      <c r="B2" s="40"/>
      <c r="C2" s="40"/>
      <c r="D2" s="40"/>
      <c r="E2" s="38"/>
      <c r="F2" s="38"/>
      <c r="G2" s="101"/>
      <c r="H2" s="41"/>
      <c r="J2" s="101"/>
    </row>
    <row r="3" spans="1:10" ht="18">
      <c r="A3" s="42"/>
      <c r="B3" s="115" t="s">
        <v>0</v>
      </c>
      <c r="C3" s="40">
        <f>C67+C123+C161+C174+C229+C271+C300+C323+C359+C375</f>
        <v>50497</v>
      </c>
      <c r="D3" s="40">
        <f>D67+D123+D161+D174+D229+D271+D300+D323+D359+D375</f>
        <v>53390</v>
      </c>
      <c r="E3" s="40">
        <f>C3-D3</f>
        <v>-2893</v>
      </c>
      <c r="F3" s="36">
        <f>E3/D3</f>
        <v>-5.4186177186739092E-2</v>
      </c>
      <c r="G3" s="40"/>
      <c r="H3" s="40"/>
      <c r="I3" s="99"/>
    </row>
    <row r="4" spans="1:10" ht="18">
      <c r="A4" s="42"/>
      <c r="B4" s="115"/>
      <c r="C4" s="40"/>
      <c r="D4" s="40"/>
      <c r="E4" s="40"/>
      <c r="F4" s="36"/>
      <c r="G4" s="40"/>
      <c r="H4" s="40"/>
      <c r="I4" s="99"/>
    </row>
    <row r="5" spans="1:10" ht="18">
      <c r="A5" s="42"/>
      <c r="B5" s="34" t="s">
        <v>378</v>
      </c>
      <c r="C5" s="40"/>
      <c r="D5" s="40"/>
      <c r="E5" s="40"/>
      <c r="F5" s="36"/>
      <c r="G5" s="40"/>
      <c r="H5" s="40"/>
      <c r="I5" s="99"/>
    </row>
    <row r="6" spans="1:10" ht="18">
      <c r="A6" s="42"/>
      <c r="B6" s="120" t="s">
        <v>345</v>
      </c>
      <c r="C6" s="133">
        <f>C67</f>
        <v>5849</v>
      </c>
      <c r="D6" s="133">
        <f>D67</f>
        <v>6422</v>
      </c>
      <c r="E6" s="133">
        <f>C6-D6</f>
        <v>-573</v>
      </c>
      <c r="F6" s="136">
        <f>E6/D6</f>
        <v>-8.9224540641544683E-2</v>
      </c>
      <c r="G6" s="40"/>
      <c r="H6" s="40"/>
      <c r="I6" s="99"/>
    </row>
    <row r="7" spans="1:10" ht="18">
      <c r="A7" s="42"/>
      <c r="B7" s="120" t="s">
        <v>346</v>
      </c>
      <c r="C7" s="133"/>
      <c r="D7" s="133"/>
      <c r="E7" s="40"/>
      <c r="F7" s="36"/>
      <c r="G7" s="40"/>
      <c r="H7" s="40"/>
      <c r="I7" s="99"/>
    </row>
    <row r="8" spans="1:10" ht="18">
      <c r="A8" s="42"/>
      <c r="B8" s="120" t="s">
        <v>347</v>
      </c>
      <c r="C8" s="135">
        <f>C123</f>
        <v>6115</v>
      </c>
      <c r="D8" s="135">
        <f>D123</f>
        <v>6940</v>
      </c>
      <c r="E8" s="133">
        <f t="shared" ref="E8:E17" si="0">C8-D8</f>
        <v>-825</v>
      </c>
      <c r="F8" s="136">
        <f t="shared" ref="F8:F17" si="1">E8/D8</f>
        <v>-0.11887608069164265</v>
      </c>
      <c r="G8" s="40"/>
      <c r="H8" s="40"/>
      <c r="I8" s="99"/>
    </row>
    <row r="9" spans="1:10" ht="18">
      <c r="A9" s="42"/>
      <c r="B9" s="120" t="s">
        <v>348</v>
      </c>
      <c r="C9" s="135">
        <f>C161</f>
        <v>4744</v>
      </c>
      <c r="D9" s="135">
        <f>D161</f>
        <v>5202</v>
      </c>
      <c r="E9" s="133">
        <f t="shared" si="0"/>
        <v>-458</v>
      </c>
      <c r="F9" s="136">
        <f t="shared" si="1"/>
        <v>-8.8043060361399458E-2</v>
      </c>
      <c r="G9" s="40"/>
      <c r="H9" s="40"/>
      <c r="I9" s="99"/>
    </row>
    <row r="10" spans="1:10" ht="18">
      <c r="A10" s="42"/>
      <c r="B10" s="120" t="s">
        <v>349</v>
      </c>
      <c r="C10" s="135">
        <f>C174</f>
        <v>1318</v>
      </c>
      <c r="D10" s="135">
        <f>D174</f>
        <v>1351</v>
      </c>
      <c r="E10" s="133">
        <f t="shared" si="0"/>
        <v>-33</v>
      </c>
      <c r="F10" s="136">
        <f t="shared" si="1"/>
        <v>-2.4426350851221319E-2</v>
      </c>
      <c r="G10" s="40"/>
      <c r="H10" s="40"/>
      <c r="I10" s="99"/>
    </row>
    <row r="11" spans="1:10" ht="18">
      <c r="A11" s="42"/>
      <c r="B11" s="120" t="s">
        <v>350</v>
      </c>
      <c r="C11" s="135">
        <f>C229</f>
        <v>7597</v>
      </c>
      <c r="D11" s="135">
        <f>D229</f>
        <v>7541</v>
      </c>
      <c r="E11" s="133">
        <f t="shared" si="0"/>
        <v>56</v>
      </c>
      <c r="F11" s="136">
        <f t="shared" si="1"/>
        <v>7.4260708128895368E-3</v>
      </c>
      <c r="G11" s="40"/>
      <c r="H11" s="40"/>
      <c r="I11" s="99"/>
    </row>
    <row r="12" spans="1:10" ht="18">
      <c r="A12" s="42"/>
      <c r="B12" s="120" t="s">
        <v>351</v>
      </c>
      <c r="C12" s="135">
        <f>C271</f>
        <v>3013</v>
      </c>
      <c r="D12" s="135">
        <f>D271</f>
        <v>2895</v>
      </c>
      <c r="E12" s="133">
        <f t="shared" si="0"/>
        <v>118</v>
      </c>
      <c r="F12" s="136">
        <f t="shared" si="1"/>
        <v>4.0759930915371327E-2</v>
      </c>
      <c r="G12" s="40"/>
      <c r="H12" s="40"/>
      <c r="I12" s="99"/>
    </row>
    <row r="13" spans="1:10" ht="18">
      <c r="A13" s="42"/>
      <c r="B13" s="120" t="s">
        <v>352</v>
      </c>
      <c r="C13" s="135">
        <f>C300</f>
        <v>1509</v>
      </c>
      <c r="D13" s="135">
        <f>D300</f>
        <v>1730</v>
      </c>
      <c r="E13" s="133">
        <f t="shared" si="0"/>
        <v>-221</v>
      </c>
      <c r="F13" s="136">
        <f t="shared" si="1"/>
        <v>-0.12774566473988438</v>
      </c>
      <c r="G13" s="40"/>
      <c r="H13" s="40"/>
      <c r="I13" s="99"/>
    </row>
    <row r="14" spans="1:10" ht="18">
      <c r="A14" s="42"/>
      <c r="B14" s="120" t="s">
        <v>353</v>
      </c>
      <c r="C14" s="135">
        <f>C323</f>
        <v>9327</v>
      </c>
      <c r="D14" s="135">
        <f>D323</f>
        <v>9404</v>
      </c>
      <c r="E14" s="133">
        <f t="shared" si="0"/>
        <v>-77</v>
      </c>
      <c r="F14" s="136">
        <f t="shared" si="1"/>
        <v>-8.1880051042109749E-3</v>
      </c>
      <c r="G14" s="40"/>
      <c r="H14" s="40"/>
      <c r="I14" s="99"/>
    </row>
    <row r="15" spans="1:10" ht="18">
      <c r="A15" s="42"/>
      <c r="B15" s="120" t="s">
        <v>354</v>
      </c>
      <c r="C15" s="135">
        <f>C359</f>
        <v>9870</v>
      </c>
      <c r="D15" s="135">
        <f>D359</f>
        <v>10706</v>
      </c>
      <c r="E15" s="133">
        <f t="shared" si="0"/>
        <v>-836</v>
      </c>
      <c r="F15" s="136">
        <f t="shared" si="1"/>
        <v>-7.8087053988417712E-2</v>
      </c>
      <c r="G15" s="40"/>
      <c r="H15" s="40"/>
      <c r="I15" s="99"/>
    </row>
    <row r="16" spans="1:10" ht="18">
      <c r="A16" s="42"/>
      <c r="B16" s="120" t="s">
        <v>355</v>
      </c>
      <c r="C16" s="135">
        <f>C375</f>
        <v>1155</v>
      </c>
      <c r="D16" s="135">
        <f>D375</f>
        <v>1199</v>
      </c>
      <c r="E16" s="133">
        <f t="shared" si="0"/>
        <v>-44</v>
      </c>
      <c r="F16" s="136">
        <f t="shared" si="1"/>
        <v>-3.669724770642202E-2</v>
      </c>
      <c r="G16" s="40"/>
      <c r="H16" s="40"/>
      <c r="I16" s="99"/>
    </row>
    <row r="17" spans="1:10" ht="18">
      <c r="A17" s="42"/>
      <c r="B17" s="121"/>
      <c r="C17" s="132">
        <f>SUM(C6:C16)</f>
        <v>50497</v>
      </c>
      <c r="D17" s="132">
        <f>SUM(D6:D16)</f>
        <v>53390</v>
      </c>
      <c r="E17" s="134">
        <f t="shared" si="0"/>
        <v>-2893</v>
      </c>
      <c r="F17" s="137">
        <f t="shared" si="1"/>
        <v>-5.4186177186739092E-2</v>
      </c>
      <c r="G17" s="40"/>
      <c r="H17" s="40"/>
      <c r="I17" s="99"/>
    </row>
    <row r="18" spans="1:10" ht="18">
      <c r="A18" s="42"/>
      <c r="B18" s="115"/>
      <c r="C18" s="40"/>
      <c r="D18" s="40"/>
      <c r="E18" s="40"/>
      <c r="F18" s="36"/>
      <c r="G18" s="40"/>
      <c r="H18" s="40"/>
      <c r="I18" s="99"/>
    </row>
    <row r="19" spans="1:10" ht="18">
      <c r="A19" s="42"/>
      <c r="B19" s="115"/>
      <c r="C19" s="40"/>
      <c r="D19" s="40"/>
      <c r="E19" s="40"/>
      <c r="F19" s="36"/>
      <c r="G19" s="40"/>
      <c r="H19" s="40"/>
      <c r="I19" s="99"/>
    </row>
    <row r="20" spans="1:10" ht="18">
      <c r="A20" s="42"/>
      <c r="B20" s="122" t="s">
        <v>356</v>
      </c>
      <c r="C20" s="40"/>
      <c r="D20" s="40"/>
      <c r="E20" s="40"/>
      <c r="F20" s="36"/>
      <c r="G20" s="40"/>
      <c r="H20" s="40"/>
      <c r="I20" s="99"/>
    </row>
    <row r="21" spans="1:10">
      <c r="A21" s="129">
        <v>102</v>
      </c>
      <c r="B21" s="2" t="s">
        <v>140</v>
      </c>
      <c r="C21" s="6">
        <v>267</v>
      </c>
      <c r="D21" s="6">
        <v>416</v>
      </c>
      <c r="E21" s="39">
        <f t="shared" ref="E21:E66" si="2">C21-D21</f>
        <v>-149</v>
      </c>
      <c r="F21" s="43">
        <f t="shared" ref="F21:F29" si="3">E21/D21</f>
        <v>-0.35817307692307693</v>
      </c>
      <c r="H21" s="103"/>
      <c r="I21" s="2"/>
      <c r="J21" s="6"/>
    </row>
    <row r="22" spans="1:10">
      <c r="A22" s="129">
        <v>103</v>
      </c>
      <c r="B22" s="2" t="s">
        <v>219</v>
      </c>
      <c r="C22" s="6">
        <v>35</v>
      </c>
      <c r="D22" s="6">
        <v>39</v>
      </c>
      <c r="E22" s="39">
        <f t="shared" si="2"/>
        <v>-4</v>
      </c>
      <c r="F22" s="43">
        <f t="shared" si="3"/>
        <v>-0.10256410256410256</v>
      </c>
      <c r="H22" s="103"/>
      <c r="I22" s="2"/>
      <c r="J22" s="6"/>
    </row>
    <row r="23" spans="1:10">
      <c r="A23" s="129">
        <v>104</v>
      </c>
      <c r="B23" s="2" t="s">
        <v>220</v>
      </c>
      <c r="C23" s="6">
        <v>111</v>
      </c>
      <c r="D23" s="6">
        <v>133</v>
      </c>
      <c r="E23" s="39">
        <f t="shared" si="2"/>
        <v>-22</v>
      </c>
      <c r="F23" s="43">
        <f t="shared" si="3"/>
        <v>-0.16541353383458646</v>
      </c>
      <c r="H23" s="103"/>
      <c r="I23" s="2"/>
      <c r="J23" s="6"/>
    </row>
    <row r="24" spans="1:10">
      <c r="A24" s="129">
        <v>105</v>
      </c>
      <c r="B24" s="2" t="s">
        <v>175</v>
      </c>
      <c r="C24" s="6">
        <v>203</v>
      </c>
      <c r="D24" s="6">
        <v>188</v>
      </c>
      <c r="E24" s="39">
        <f t="shared" si="2"/>
        <v>15</v>
      </c>
      <c r="F24" s="43">
        <f t="shared" si="3"/>
        <v>7.9787234042553196E-2</v>
      </c>
      <c r="H24" s="103"/>
      <c r="I24" s="2"/>
      <c r="J24" s="6"/>
    </row>
    <row r="25" spans="1:10">
      <c r="A25" s="129">
        <v>106</v>
      </c>
      <c r="B25" s="2" t="s">
        <v>59</v>
      </c>
      <c r="C25" s="6">
        <v>38</v>
      </c>
      <c r="D25" s="6">
        <v>24</v>
      </c>
      <c r="E25" s="39">
        <f t="shared" si="2"/>
        <v>14</v>
      </c>
      <c r="F25" s="43">
        <f t="shared" si="3"/>
        <v>0.58333333333333337</v>
      </c>
      <c r="H25" s="103"/>
      <c r="I25" s="2"/>
      <c r="J25" s="6"/>
    </row>
    <row r="26" spans="1:10">
      <c r="A26" s="129">
        <v>107</v>
      </c>
      <c r="B26" s="2" t="s">
        <v>68</v>
      </c>
      <c r="C26" s="6">
        <v>63</v>
      </c>
      <c r="D26" s="6">
        <v>53</v>
      </c>
      <c r="E26" s="39">
        <f t="shared" si="2"/>
        <v>10</v>
      </c>
      <c r="F26" s="43">
        <f t="shared" si="3"/>
        <v>0.18867924528301888</v>
      </c>
      <c r="H26" s="103"/>
      <c r="I26" s="2"/>
      <c r="J26" s="6"/>
    </row>
    <row r="27" spans="1:10">
      <c r="A27" s="129">
        <v>108</v>
      </c>
      <c r="B27" s="2" t="s">
        <v>75</v>
      </c>
      <c r="C27" s="6">
        <v>1</v>
      </c>
      <c r="D27" s="6">
        <v>13</v>
      </c>
      <c r="E27" s="39">
        <f t="shared" si="2"/>
        <v>-12</v>
      </c>
      <c r="F27" s="43">
        <f t="shared" si="3"/>
        <v>-0.92307692307692313</v>
      </c>
      <c r="H27" s="103"/>
      <c r="I27" s="2"/>
      <c r="J27" s="6"/>
    </row>
    <row r="28" spans="1:10">
      <c r="A28" s="129">
        <v>109</v>
      </c>
      <c r="B28" s="2" t="s">
        <v>204</v>
      </c>
      <c r="C28" s="6">
        <v>175</v>
      </c>
      <c r="D28" s="6">
        <v>164</v>
      </c>
      <c r="E28" s="39">
        <f t="shared" si="2"/>
        <v>11</v>
      </c>
      <c r="F28" s="43">
        <f t="shared" si="3"/>
        <v>6.7073170731707321E-2</v>
      </c>
      <c r="H28" s="103"/>
      <c r="I28" s="2"/>
      <c r="J28" s="6"/>
    </row>
    <row r="29" spans="1:10">
      <c r="A29" s="129">
        <v>110</v>
      </c>
      <c r="B29" s="2" t="s">
        <v>159</v>
      </c>
      <c r="C29" s="6">
        <v>126</v>
      </c>
      <c r="D29" s="6">
        <v>103</v>
      </c>
      <c r="E29" s="39">
        <f t="shared" si="2"/>
        <v>23</v>
      </c>
      <c r="F29" s="43">
        <f t="shared" si="3"/>
        <v>0.22330097087378642</v>
      </c>
      <c r="H29" s="103"/>
      <c r="I29" s="2"/>
      <c r="J29" s="6"/>
    </row>
    <row r="30" spans="1:10">
      <c r="A30" s="129">
        <v>111</v>
      </c>
      <c r="B30" s="2" t="s">
        <v>146</v>
      </c>
      <c r="C30" s="6">
        <v>0</v>
      </c>
      <c r="D30" s="6">
        <v>12</v>
      </c>
      <c r="E30" s="39">
        <f t="shared" si="2"/>
        <v>-12</v>
      </c>
      <c r="F30" s="116"/>
      <c r="H30" s="103"/>
      <c r="I30" s="6"/>
      <c r="J30" s="6"/>
    </row>
    <row r="31" spans="1:10">
      <c r="A31" s="129">
        <v>112</v>
      </c>
      <c r="B31" s="2" t="s">
        <v>247</v>
      </c>
      <c r="C31" s="6">
        <v>8</v>
      </c>
      <c r="D31" s="6">
        <v>6</v>
      </c>
      <c r="E31" s="39">
        <f t="shared" si="2"/>
        <v>2</v>
      </c>
      <c r="F31" s="43">
        <f>E31/D31</f>
        <v>0.33333333333333331</v>
      </c>
      <c r="H31" s="103"/>
      <c r="I31" s="2"/>
      <c r="J31" s="6"/>
    </row>
    <row r="32" spans="1:10">
      <c r="A32" s="129">
        <v>113</v>
      </c>
      <c r="B32" s="2" t="s">
        <v>18</v>
      </c>
      <c r="C32" s="6">
        <v>769</v>
      </c>
      <c r="D32" s="6">
        <v>788</v>
      </c>
      <c r="E32" s="39">
        <f t="shared" si="2"/>
        <v>-19</v>
      </c>
      <c r="F32" s="43">
        <f>E32/D32</f>
        <v>-2.4111675126903553E-2</v>
      </c>
      <c r="H32" s="103"/>
      <c r="I32" s="2"/>
      <c r="J32" s="6"/>
    </row>
    <row r="33" spans="1:13">
      <c r="A33" s="129">
        <v>115</v>
      </c>
      <c r="B33" s="2" t="s">
        <v>207</v>
      </c>
      <c r="C33" s="6">
        <v>43</v>
      </c>
      <c r="D33" s="6">
        <v>27</v>
      </c>
      <c r="E33" s="39">
        <f t="shared" si="2"/>
        <v>16</v>
      </c>
      <c r="F33" s="43">
        <f>E33/D33</f>
        <v>0.59259259259259256</v>
      </c>
      <c r="H33" s="103"/>
      <c r="I33" s="2"/>
      <c r="J33" s="6"/>
    </row>
    <row r="34" spans="1:13">
      <c r="A34" s="129">
        <v>116</v>
      </c>
      <c r="B34" s="2" t="s">
        <v>49</v>
      </c>
      <c r="C34" s="6">
        <v>129</v>
      </c>
      <c r="D34" s="6">
        <v>69</v>
      </c>
      <c r="E34" s="39">
        <f t="shared" si="2"/>
        <v>60</v>
      </c>
      <c r="F34" s="43">
        <f>E34/D34</f>
        <v>0.86956521739130432</v>
      </c>
      <c r="H34" s="103"/>
      <c r="I34" s="2"/>
      <c r="J34" s="6"/>
    </row>
    <row r="35" spans="1:13">
      <c r="A35" s="129">
        <v>118</v>
      </c>
      <c r="B35" s="2" t="s">
        <v>226</v>
      </c>
      <c r="C35" s="6">
        <v>2</v>
      </c>
      <c r="D35" s="6">
        <v>0</v>
      </c>
      <c r="E35" s="39">
        <f t="shared" si="2"/>
        <v>2</v>
      </c>
      <c r="F35" s="116"/>
      <c r="H35" s="103"/>
      <c r="I35" s="2"/>
      <c r="J35" s="6"/>
    </row>
    <row r="36" spans="1:13" s="97" customFormat="1">
      <c r="A36" s="129">
        <v>119</v>
      </c>
      <c r="B36" s="2" t="s">
        <v>366</v>
      </c>
      <c r="C36" s="6">
        <v>4</v>
      </c>
      <c r="D36" s="6">
        <v>15</v>
      </c>
      <c r="E36" s="39">
        <f t="shared" si="2"/>
        <v>-11</v>
      </c>
      <c r="F36" s="43">
        <f>E36/D36</f>
        <v>-0.73333333333333328</v>
      </c>
      <c r="G36" s="102"/>
      <c r="H36" s="103"/>
      <c r="I36" s="2"/>
      <c r="J36" s="6"/>
      <c r="M36" s="39"/>
    </row>
    <row r="37" spans="1:13" s="97" customFormat="1">
      <c r="A37" s="129">
        <v>120</v>
      </c>
      <c r="B37" s="2" t="s">
        <v>56</v>
      </c>
      <c r="C37" s="6">
        <v>96</v>
      </c>
      <c r="D37" s="6">
        <v>65</v>
      </c>
      <c r="E37" s="39">
        <f t="shared" si="2"/>
        <v>31</v>
      </c>
      <c r="F37" s="43">
        <f>E37/D37</f>
        <v>0.47692307692307695</v>
      </c>
      <c r="G37" s="102"/>
      <c r="H37" s="103"/>
      <c r="I37" s="2"/>
      <c r="J37" s="6"/>
      <c r="M37" s="39"/>
    </row>
    <row r="38" spans="1:13" s="97" customFormat="1">
      <c r="A38" s="129">
        <v>121</v>
      </c>
      <c r="B38" s="2" t="s">
        <v>13</v>
      </c>
      <c r="C38" s="6">
        <v>417</v>
      </c>
      <c r="D38" s="6">
        <v>379</v>
      </c>
      <c r="E38" s="39">
        <f t="shared" si="2"/>
        <v>38</v>
      </c>
      <c r="F38" s="43">
        <f>E38/D38</f>
        <v>0.10026385224274406</v>
      </c>
      <c r="G38" s="102"/>
      <c r="H38" s="103"/>
      <c r="I38" s="2"/>
      <c r="J38" s="6"/>
      <c r="M38" s="39"/>
    </row>
    <row r="39" spans="1:13" s="97" customFormat="1">
      <c r="A39" s="129">
        <v>122</v>
      </c>
      <c r="B39" s="2" t="s">
        <v>266</v>
      </c>
      <c r="C39" s="6">
        <v>4</v>
      </c>
      <c r="D39" s="6">
        <v>14</v>
      </c>
      <c r="E39" s="39">
        <f t="shared" si="2"/>
        <v>-10</v>
      </c>
      <c r="F39" s="43">
        <f>E39/D39</f>
        <v>-0.7142857142857143</v>
      </c>
      <c r="G39" s="102"/>
      <c r="H39" s="103"/>
      <c r="I39" s="2"/>
      <c r="J39" s="6"/>
      <c r="M39" s="39"/>
    </row>
    <row r="40" spans="1:13" s="97" customFormat="1">
      <c r="A40" s="129">
        <v>123</v>
      </c>
      <c r="B40" s="2" t="s">
        <v>248</v>
      </c>
      <c r="C40" s="6">
        <v>40</v>
      </c>
      <c r="D40" s="6">
        <v>59</v>
      </c>
      <c r="E40" s="39">
        <f t="shared" si="2"/>
        <v>-19</v>
      </c>
      <c r="F40" s="43">
        <f>E40/D40</f>
        <v>-0.32203389830508472</v>
      </c>
      <c r="G40" s="102"/>
      <c r="H40" s="103"/>
      <c r="I40" s="2"/>
      <c r="J40" s="6"/>
      <c r="M40" s="39"/>
    </row>
    <row r="41" spans="1:13" s="97" customFormat="1">
      <c r="A41" s="129">
        <v>124</v>
      </c>
      <c r="B41" s="2" t="s">
        <v>291</v>
      </c>
      <c r="C41" s="6">
        <v>0</v>
      </c>
      <c r="D41" s="6">
        <v>9</v>
      </c>
      <c r="E41" s="39">
        <f t="shared" si="2"/>
        <v>-9</v>
      </c>
      <c r="F41" s="116"/>
      <c r="G41" s="102"/>
      <c r="H41" s="103"/>
      <c r="I41" s="2"/>
      <c r="J41" s="6"/>
      <c r="M41" s="39"/>
    </row>
    <row r="42" spans="1:13" s="97" customFormat="1">
      <c r="A42" s="129">
        <v>125</v>
      </c>
      <c r="B42" s="2" t="s">
        <v>281</v>
      </c>
      <c r="C42" s="6">
        <v>0</v>
      </c>
      <c r="D42" s="6">
        <v>3</v>
      </c>
      <c r="E42" s="39">
        <f t="shared" si="2"/>
        <v>-3</v>
      </c>
      <c r="F42" s="116"/>
      <c r="G42" s="102"/>
      <c r="H42" s="103"/>
      <c r="I42" s="2"/>
      <c r="J42" s="6"/>
      <c r="M42" s="39"/>
    </row>
    <row r="43" spans="1:13" s="97" customFormat="1">
      <c r="A43" s="129">
        <v>126</v>
      </c>
      <c r="B43" s="2" t="s">
        <v>318</v>
      </c>
      <c r="C43" s="6">
        <v>0</v>
      </c>
      <c r="D43" s="6">
        <v>1</v>
      </c>
      <c r="E43" s="39">
        <f t="shared" si="2"/>
        <v>-1</v>
      </c>
      <c r="F43" s="116"/>
      <c r="G43" s="102"/>
      <c r="H43" s="103"/>
      <c r="I43" s="2"/>
      <c r="J43" s="6"/>
      <c r="M43" s="39"/>
    </row>
    <row r="44" spans="1:13" s="97" customFormat="1">
      <c r="A44" s="129">
        <v>127</v>
      </c>
      <c r="B44" s="2" t="s">
        <v>319</v>
      </c>
      <c r="C44" s="6">
        <v>0</v>
      </c>
      <c r="D44" s="6">
        <v>1</v>
      </c>
      <c r="E44" s="39">
        <f t="shared" si="2"/>
        <v>-1</v>
      </c>
      <c r="F44" s="116"/>
      <c r="G44" s="102"/>
      <c r="H44" s="103"/>
      <c r="I44" s="2"/>
      <c r="J44" s="6"/>
      <c r="M44" s="39"/>
    </row>
    <row r="45" spans="1:13" s="97" customFormat="1">
      <c r="A45" s="129">
        <v>128</v>
      </c>
      <c r="B45" s="2" t="s">
        <v>109</v>
      </c>
      <c r="C45" s="6">
        <v>1</v>
      </c>
      <c r="D45" s="6">
        <v>0</v>
      </c>
      <c r="E45" s="39">
        <f t="shared" si="2"/>
        <v>1</v>
      </c>
      <c r="F45" s="116"/>
      <c r="G45" s="102"/>
      <c r="H45" s="103"/>
      <c r="I45" s="2"/>
      <c r="J45" s="6"/>
      <c r="M45" s="39"/>
    </row>
    <row r="46" spans="1:13" s="97" customFormat="1">
      <c r="A46" s="129">
        <v>130</v>
      </c>
      <c r="B46" s="2" t="s">
        <v>53</v>
      </c>
      <c r="C46" s="6">
        <v>17</v>
      </c>
      <c r="D46" s="6">
        <v>27</v>
      </c>
      <c r="E46" s="39">
        <f t="shared" si="2"/>
        <v>-10</v>
      </c>
      <c r="F46" s="43">
        <f t="shared" ref="F46:F62" si="4">E46/D46</f>
        <v>-0.37037037037037035</v>
      </c>
      <c r="G46" s="102"/>
      <c r="H46" s="103"/>
      <c r="I46" s="2"/>
      <c r="J46" s="6"/>
      <c r="M46" s="39"/>
    </row>
    <row r="47" spans="1:13" s="97" customFormat="1">
      <c r="A47" s="129">
        <v>131</v>
      </c>
      <c r="B47" s="2" t="s">
        <v>71</v>
      </c>
      <c r="C47" s="6">
        <v>86</v>
      </c>
      <c r="D47" s="6">
        <v>48</v>
      </c>
      <c r="E47" s="39">
        <f t="shared" si="2"/>
        <v>38</v>
      </c>
      <c r="F47" s="43">
        <f t="shared" si="4"/>
        <v>0.79166666666666663</v>
      </c>
      <c r="G47" s="102"/>
      <c r="H47" s="103"/>
      <c r="I47" s="2"/>
      <c r="J47" s="6"/>
      <c r="M47" s="39"/>
    </row>
    <row r="48" spans="1:13" s="97" customFormat="1">
      <c r="A48" s="129">
        <v>132</v>
      </c>
      <c r="B48" s="2" t="s">
        <v>249</v>
      </c>
      <c r="C48" s="6">
        <v>10</v>
      </c>
      <c r="D48" s="6">
        <v>2</v>
      </c>
      <c r="E48" s="39">
        <f t="shared" si="2"/>
        <v>8</v>
      </c>
      <c r="F48" s="43">
        <f t="shared" si="4"/>
        <v>4</v>
      </c>
      <c r="G48" s="102"/>
      <c r="H48" s="103"/>
      <c r="I48" s="2"/>
      <c r="J48" s="6"/>
      <c r="M48" s="39"/>
    </row>
    <row r="49" spans="1:13" s="97" customFormat="1">
      <c r="A49" s="129">
        <v>133</v>
      </c>
      <c r="B49" s="2" t="s">
        <v>141</v>
      </c>
      <c r="C49" s="6">
        <v>21</v>
      </c>
      <c r="D49" s="6">
        <v>24</v>
      </c>
      <c r="E49" s="39">
        <f t="shared" si="2"/>
        <v>-3</v>
      </c>
      <c r="F49" s="43">
        <f t="shared" si="4"/>
        <v>-0.125</v>
      </c>
      <c r="G49" s="102"/>
      <c r="H49" s="103"/>
      <c r="I49" s="2"/>
      <c r="J49" s="6"/>
      <c r="M49" s="39"/>
    </row>
    <row r="50" spans="1:13" s="97" customFormat="1">
      <c r="A50" s="129">
        <v>134</v>
      </c>
      <c r="B50" s="2" t="s">
        <v>180</v>
      </c>
      <c r="C50" s="6">
        <v>17</v>
      </c>
      <c r="D50" s="6">
        <v>23</v>
      </c>
      <c r="E50" s="39">
        <f t="shared" si="2"/>
        <v>-6</v>
      </c>
      <c r="F50" s="43">
        <f t="shared" si="4"/>
        <v>-0.2608695652173913</v>
      </c>
      <c r="G50" s="102"/>
      <c r="H50" s="103"/>
      <c r="I50" s="2"/>
      <c r="J50" s="6"/>
      <c r="M50" s="39"/>
    </row>
    <row r="51" spans="1:13" s="97" customFormat="1">
      <c r="A51" s="129">
        <v>135</v>
      </c>
      <c r="B51" s="2" t="s">
        <v>173</v>
      </c>
      <c r="C51" s="6">
        <v>34</v>
      </c>
      <c r="D51" s="6">
        <v>35</v>
      </c>
      <c r="E51" s="39">
        <f t="shared" si="2"/>
        <v>-1</v>
      </c>
      <c r="F51" s="43">
        <f t="shared" si="4"/>
        <v>-2.8571428571428571E-2</v>
      </c>
      <c r="G51" s="102"/>
      <c r="H51" s="103"/>
      <c r="I51" s="2"/>
      <c r="J51" s="6"/>
      <c r="M51" s="39"/>
    </row>
    <row r="52" spans="1:13" s="97" customFormat="1">
      <c r="A52" s="129">
        <v>137</v>
      </c>
      <c r="B52" s="2" t="s">
        <v>120</v>
      </c>
      <c r="C52" s="6">
        <v>31</v>
      </c>
      <c r="D52" s="6">
        <v>40</v>
      </c>
      <c r="E52" s="39">
        <f t="shared" si="2"/>
        <v>-9</v>
      </c>
      <c r="F52" s="43">
        <f t="shared" si="4"/>
        <v>-0.22500000000000001</v>
      </c>
      <c r="G52" s="102"/>
      <c r="H52" s="103"/>
      <c r="I52" s="2"/>
      <c r="J52" s="6"/>
      <c r="M52" s="39"/>
    </row>
    <row r="53" spans="1:13" s="97" customFormat="1">
      <c r="A53" s="129">
        <v>138</v>
      </c>
      <c r="B53" s="2" t="s">
        <v>160</v>
      </c>
      <c r="C53" s="6">
        <v>139</v>
      </c>
      <c r="D53" s="6">
        <v>138</v>
      </c>
      <c r="E53" s="39">
        <f t="shared" si="2"/>
        <v>1</v>
      </c>
      <c r="F53" s="43">
        <f t="shared" si="4"/>
        <v>7.246376811594203E-3</v>
      </c>
      <c r="G53" s="102"/>
      <c r="H53" s="103"/>
      <c r="I53" s="2"/>
      <c r="J53" s="6"/>
      <c r="M53" s="39"/>
    </row>
    <row r="54" spans="1:13" s="97" customFormat="1">
      <c r="A54" s="129">
        <v>139</v>
      </c>
      <c r="B54" s="2" t="s">
        <v>267</v>
      </c>
      <c r="C54" s="6">
        <v>34</v>
      </c>
      <c r="D54" s="6">
        <v>28</v>
      </c>
      <c r="E54" s="39">
        <f t="shared" si="2"/>
        <v>6</v>
      </c>
      <c r="F54" s="43">
        <f t="shared" si="4"/>
        <v>0.21428571428571427</v>
      </c>
      <c r="G54" s="102"/>
      <c r="H54" s="103"/>
      <c r="I54" s="2"/>
      <c r="J54" s="6"/>
      <c r="M54" s="39"/>
    </row>
    <row r="55" spans="1:13" s="97" customFormat="1">
      <c r="A55" s="129">
        <v>140</v>
      </c>
      <c r="B55" s="2" t="s">
        <v>268</v>
      </c>
      <c r="C55" s="6">
        <v>34</v>
      </c>
      <c r="D55" s="6">
        <v>26</v>
      </c>
      <c r="E55" s="39">
        <f t="shared" si="2"/>
        <v>8</v>
      </c>
      <c r="F55" s="43">
        <f t="shared" si="4"/>
        <v>0.30769230769230771</v>
      </c>
      <c r="G55" s="102"/>
      <c r="H55" s="103"/>
      <c r="I55" s="2"/>
      <c r="J55" s="6"/>
      <c r="M55" s="39"/>
    </row>
    <row r="56" spans="1:13" s="97" customFormat="1">
      <c r="A56" s="129">
        <v>143</v>
      </c>
      <c r="B56" s="2" t="s">
        <v>176</v>
      </c>
      <c r="C56" s="6">
        <v>182</v>
      </c>
      <c r="D56" s="6">
        <v>172</v>
      </c>
      <c r="E56" s="39">
        <f t="shared" si="2"/>
        <v>10</v>
      </c>
      <c r="F56" s="43">
        <f t="shared" si="4"/>
        <v>5.8139534883720929E-2</v>
      </c>
      <c r="G56" s="102"/>
      <c r="H56" s="103"/>
      <c r="I56" s="2"/>
      <c r="J56" s="6"/>
      <c r="M56" s="39"/>
    </row>
    <row r="57" spans="1:13" s="97" customFormat="1">
      <c r="A57" s="129">
        <v>144</v>
      </c>
      <c r="B57" s="2" t="s">
        <v>92</v>
      </c>
      <c r="C57" s="6">
        <v>74</v>
      </c>
      <c r="D57" s="6">
        <v>70</v>
      </c>
      <c r="E57" s="39">
        <f t="shared" si="2"/>
        <v>4</v>
      </c>
      <c r="F57" s="43">
        <f t="shared" si="4"/>
        <v>5.7142857142857141E-2</v>
      </c>
      <c r="G57" s="102"/>
      <c r="H57" s="103"/>
      <c r="I57" s="2"/>
      <c r="J57" s="6"/>
      <c r="M57" s="39"/>
    </row>
    <row r="58" spans="1:13" s="97" customFormat="1">
      <c r="A58" s="129">
        <v>145</v>
      </c>
      <c r="B58" s="2" t="s">
        <v>326</v>
      </c>
      <c r="C58" s="6">
        <v>1339</v>
      </c>
      <c r="D58" s="6">
        <v>1844</v>
      </c>
      <c r="E58" s="39">
        <f t="shared" si="2"/>
        <v>-505</v>
      </c>
      <c r="F58" s="43">
        <f t="shared" si="4"/>
        <v>-0.27386117136659438</v>
      </c>
      <c r="G58" s="102"/>
      <c r="H58" s="103"/>
      <c r="I58" s="2"/>
      <c r="J58" s="6"/>
      <c r="M58" s="39"/>
    </row>
    <row r="59" spans="1:13" s="97" customFormat="1">
      <c r="A59" s="129">
        <v>146</v>
      </c>
      <c r="B59" s="2" t="s">
        <v>14</v>
      </c>
      <c r="C59" s="6">
        <v>916</v>
      </c>
      <c r="D59" s="6">
        <v>948</v>
      </c>
      <c r="E59" s="39">
        <f t="shared" si="2"/>
        <v>-32</v>
      </c>
      <c r="F59" s="43">
        <f t="shared" si="4"/>
        <v>-3.3755274261603373E-2</v>
      </c>
      <c r="G59" s="102"/>
      <c r="H59" s="103"/>
      <c r="I59" s="2"/>
      <c r="J59" s="6"/>
      <c r="M59" s="39"/>
    </row>
    <row r="60" spans="1:13" s="97" customFormat="1">
      <c r="A60" s="129">
        <v>147</v>
      </c>
      <c r="B60" s="2" t="s">
        <v>299</v>
      </c>
      <c r="C60" s="6">
        <v>1</v>
      </c>
      <c r="D60" s="6">
        <v>2</v>
      </c>
      <c r="E60" s="39">
        <f t="shared" si="2"/>
        <v>-1</v>
      </c>
      <c r="F60" s="43">
        <f t="shared" si="4"/>
        <v>-0.5</v>
      </c>
      <c r="G60" s="102"/>
      <c r="H60" s="103"/>
      <c r="I60" s="2"/>
      <c r="J60" s="6"/>
      <c r="M60" s="39"/>
    </row>
    <row r="61" spans="1:13" s="97" customFormat="1">
      <c r="A61" s="129">
        <v>148</v>
      </c>
      <c r="B61" s="2" t="s">
        <v>116</v>
      </c>
      <c r="C61" s="6">
        <v>154</v>
      </c>
      <c r="D61" s="6">
        <v>151</v>
      </c>
      <c r="E61" s="39">
        <f t="shared" si="2"/>
        <v>3</v>
      </c>
      <c r="F61" s="43">
        <f t="shared" si="4"/>
        <v>1.9867549668874173E-2</v>
      </c>
      <c r="G61" s="102"/>
      <c r="H61" s="103"/>
      <c r="I61" s="2"/>
      <c r="J61" s="6"/>
      <c r="M61" s="39"/>
    </row>
    <row r="62" spans="1:13" s="97" customFormat="1">
      <c r="A62" s="129">
        <v>149</v>
      </c>
      <c r="B62" s="2" t="s">
        <v>198</v>
      </c>
      <c r="C62" s="6">
        <v>67</v>
      </c>
      <c r="D62" s="6">
        <v>48</v>
      </c>
      <c r="E62" s="39">
        <f t="shared" si="2"/>
        <v>19</v>
      </c>
      <c r="F62" s="43">
        <f t="shared" si="4"/>
        <v>0.39583333333333331</v>
      </c>
      <c r="G62" s="102"/>
      <c r="H62" s="103"/>
      <c r="I62" s="2"/>
      <c r="J62" s="6"/>
      <c r="M62" s="39"/>
    </row>
    <row r="63" spans="1:13" s="97" customFormat="1">
      <c r="A63" s="129">
        <v>153</v>
      </c>
      <c r="B63" s="2" t="s">
        <v>367</v>
      </c>
      <c r="C63" s="6">
        <v>1</v>
      </c>
      <c r="D63" s="6">
        <v>0</v>
      </c>
      <c r="E63" s="39">
        <f t="shared" si="2"/>
        <v>1</v>
      </c>
      <c r="F63" s="116"/>
      <c r="G63" s="102"/>
      <c r="H63" s="103"/>
      <c r="I63" s="2"/>
      <c r="J63" s="6"/>
      <c r="M63" s="39"/>
    </row>
    <row r="64" spans="1:13" s="97" customFormat="1">
      <c r="A64" s="129">
        <v>197</v>
      </c>
      <c r="B64" s="2" t="s">
        <v>255</v>
      </c>
      <c r="C64" s="6">
        <v>47</v>
      </c>
      <c r="D64" s="6">
        <v>68</v>
      </c>
      <c r="E64" s="39">
        <f t="shared" si="2"/>
        <v>-21</v>
      </c>
      <c r="F64" s="43">
        <f>E64/D64</f>
        <v>-0.30882352941176472</v>
      </c>
      <c r="G64" s="102"/>
      <c r="H64" s="105"/>
      <c r="I64" s="2"/>
      <c r="J64" s="6"/>
      <c r="M64" s="39"/>
    </row>
    <row r="65" spans="1:13" s="97" customFormat="1">
      <c r="A65" s="129">
        <v>198</v>
      </c>
      <c r="B65" s="2" t="s">
        <v>221</v>
      </c>
      <c r="C65" s="6">
        <v>100</v>
      </c>
      <c r="D65" s="6">
        <v>145</v>
      </c>
      <c r="E65" s="39">
        <f t="shared" si="2"/>
        <v>-45</v>
      </c>
      <c r="F65" s="43">
        <f>E65/D65</f>
        <v>-0.31034482758620691</v>
      </c>
      <c r="G65" s="102"/>
      <c r="H65" s="103"/>
      <c r="I65" s="2"/>
      <c r="J65" s="6"/>
      <c r="M65" s="39"/>
    </row>
    <row r="66" spans="1:13" s="97" customFormat="1" ht="18">
      <c r="A66" s="129">
        <v>199</v>
      </c>
      <c r="B66" s="2" t="s">
        <v>298</v>
      </c>
      <c r="C66" s="6">
        <v>13</v>
      </c>
      <c r="D66" s="6">
        <v>2</v>
      </c>
      <c r="E66" s="39">
        <f t="shared" si="2"/>
        <v>11</v>
      </c>
      <c r="F66" s="43">
        <f>E66/D66</f>
        <v>5.5</v>
      </c>
      <c r="G66" s="102"/>
      <c r="H66" s="41"/>
      <c r="I66" s="2"/>
      <c r="J66" s="6"/>
      <c r="M66" s="39"/>
    </row>
    <row r="67" spans="1:13" s="97" customFormat="1" ht="18">
      <c r="A67" s="129"/>
      <c r="B67" s="2"/>
      <c r="C67" s="123">
        <f>SUM(C21:C66)</f>
        <v>5849</v>
      </c>
      <c r="D67" s="123">
        <f>SUM(D21:D66)</f>
        <v>6422</v>
      </c>
      <c r="E67" s="123">
        <f t="shared" ref="E67" si="5">SUM(E14:E66)</f>
        <v>-4423</v>
      </c>
      <c r="F67" s="124">
        <f>E67/D67</f>
        <v>-0.68872625350358141</v>
      </c>
      <c r="G67" s="102"/>
      <c r="H67" s="41"/>
      <c r="I67" s="2"/>
      <c r="J67" s="6"/>
      <c r="M67" s="39"/>
    </row>
    <row r="68" spans="1:13" s="97" customFormat="1" ht="18">
      <c r="A68" s="129"/>
      <c r="B68" s="2"/>
      <c r="C68" s="6"/>
      <c r="D68" s="6"/>
      <c r="E68" s="39"/>
      <c r="F68" s="43"/>
      <c r="G68" s="102"/>
      <c r="H68" s="41"/>
      <c r="I68" s="2"/>
      <c r="J68" s="6"/>
      <c r="M68" s="39"/>
    </row>
    <row r="69" spans="1:13" s="97" customFormat="1" ht="18">
      <c r="B69" s="130" t="s">
        <v>377</v>
      </c>
      <c r="C69" s="6"/>
      <c r="D69" s="6"/>
      <c r="E69" s="39"/>
      <c r="F69" s="43"/>
      <c r="G69" s="102"/>
      <c r="H69" s="41"/>
      <c r="I69" s="2"/>
      <c r="J69" s="6"/>
      <c r="M69" s="39"/>
    </row>
    <row r="70" spans="1:13" s="97" customFormat="1">
      <c r="A70" s="129">
        <v>201</v>
      </c>
      <c r="B70" s="2" t="s">
        <v>142</v>
      </c>
      <c r="C70" s="6">
        <v>64</v>
      </c>
      <c r="D70" s="6">
        <v>95</v>
      </c>
      <c r="E70" s="39">
        <f t="shared" ref="E70:E101" si="6">C70-D70</f>
        <v>-31</v>
      </c>
      <c r="F70" s="43">
        <f>E70/D70</f>
        <v>-0.32631578947368423</v>
      </c>
      <c r="G70" s="102"/>
      <c r="H70" s="103"/>
      <c r="I70" s="2"/>
      <c r="J70" s="6"/>
      <c r="M70" s="39"/>
    </row>
    <row r="71" spans="1:13" s="97" customFormat="1">
      <c r="A71" s="129">
        <v>202</v>
      </c>
      <c r="B71" s="2" t="s">
        <v>126</v>
      </c>
      <c r="C71" s="6">
        <v>1</v>
      </c>
      <c r="D71" s="6">
        <v>0</v>
      </c>
      <c r="E71" s="39">
        <f t="shared" si="6"/>
        <v>1</v>
      </c>
      <c r="F71" s="116"/>
      <c r="G71" s="102"/>
      <c r="H71" s="103"/>
      <c r="I71" s="2"/>
      <c r="J71" s="6"/>
      <c r="M71" s="39"/>
    </row>
    <row r="72" spans="1:13" s="97" customFormat="1">
      <c r="A72" s="129">
        <v>203</v>
      </c>
      <c r="B72" s="2" t="s">
        <v>123</v>
      </c>
      <c r="C72" s="6">
        <v>0</v>
      </c>
      <c r="D72" s="6">
        <v>1</v>
      </c>
      <c r="E72" s="39">
        <f t="shared" si="6"/>
        <v>-1</v>
      </c>
      <c r="F72" s="116"/>
      <c r="G72" s="102"/>
      <c r="H72" s="103"/>
      <c r="I72" s="2"/>
      <c r="J72" s="6"/>
      <c r="M72" s="39"/>
    </row>
    <row r="73" spans="1:13" s="97" customFormat="1">
      <c r="A73" s="129">
        <v>204</v>
      </c>
      <c r="B73" s="2" t="s">
        <v>20</v>
      </c>
      <c r="C73" s="6">
        <v>346</v>
      </c>
      <c r="D73" s="6">
        <v>506</v>
      </c>
      <c r="E73" s="39">
        <f t="shared" si="6"/>
        <v>-160</v>
      </c>
      <c r="F73" s="43">
        <f t="shared" ref="F73:F86" si="7">E73/D73</f>
        <v>-0.31620553359683795</v>
      </c>
      <c r="G73" s="102"/>
      <c r="H73" s="103"/>
      <c r="I73" s="2"/>
      <c r="J73" s="6"/>
      <c r="M73" s="39"/>
    </row>
    <row r="74" spans="1:13" s="97" customFormat="1">
      <c r="A74" s="129">
        <v>205</v>
      </c>
      <c r="B74" s="2" t="s">
        <v>81</v>
      </c>
      <c r="C74" s="6">
        <v>86</v>
      </c>
      <c r="D74" s="6">
        <v>117</v>
      </c>
      <c r="E74" s="39">
        <f t="shared" si="6"/>
        <v>-31</v>
      </c>
      <c r="F74" s="43">
        <f t="shared" si="7"/>
        <v>-0.26495726495726496</v>
      </c>
      <c r="G74" s="102"/>
      <c r="H74" s="103"/>
      <c r="I74" s="2"/>
      <c r="J74" s="6"/>
      <c r="M74" s="39"/>
    </row>
    <row r="75" spans="1:13" s="97" customFormat="1">
      <c r="A75" s="129">
        <v>206</v>
      </c>
      <c r="B75" s="2" t="s">
        <v>21</v>
      </c>
      <c r="C75" s="6">
        <v>376</v>
      </c>
      <c r="D75" s="6">
        <v>454</v>
      </c>
      <c r="E75" s="39">
        <f t="shared" si="6"/>
        <v>-78</v>
      </c>
      <c r="F75" s="43">
        <f t="shared" si="7"/>
        <v>-0.17180616740088106</v>
      </c>
      <c r="G75" s="102"/>
      <c r="H75" s="103"/>
      <c r="I75" s="2"/>
      <c r="J75" s="6"/>
      <c r="M75" s="39"/>
    </row>
    <row r="76" spans="1:13" s="97" customFormat="1">
      <c r="A76" s="129">
        <v>207</v>
      </c>
      <c r="B76" s="2" t="s">
        <v>230</v>
      </c>
      <c r="C76" s="6">
        <v>18</v>
      </c>
      <c r="D76" s="6">
        <v>8</v>
      </c>
      <c r="E76" s="39">
        <f t="shared" si="6"/>
        <v>10</v>
      </c>
      <c r="F76" s="43">
        <f t="shared" si="7"/>
        <v>1.25</v>
      </c>
      <c r="G76" s="102"/>
      <c r="H76" s="103"/>
      <c r="I76" s="2"/>
      <c r="J76" s="6"/>
      <c r="M76" s="39"/>
    </row>
    <row r="77" spans="1:13" s="97" customFormat="1">
      <c r="A77" s="129">
        <v>208</v>
      </c>
      <c r="B77" s="2" t="s">
        <v>63</v>
      </c>
      <c r="C77" s="6">
        <v>63</v>
      </c>
      <c r="D77" s="6">
        <v>78</v>
      </c>
      <c r="E77" s="39">
        <f t="shared" si="6"/>
        <v>-15</v>
      </c>
      <c r="F77" s="43">
        <f t="shared" si="7"/>
        <v>-0.19230769230769232</v>
      </c>
      <c r="G77" s="102"/>
      <c r="H77" s="103"/>
      <c r="I77" s="2"/>
      <c r="J77" s="6"/>
      <c r="M77" s="39"/>
    </row>
    <row r="78" spans="1:13" s="97" customFormat="1">
      <c r="A78" s="129">
        <v>210</v>
      </c>
      <c r="B78" s="2" t="s">
        <v>284</v>
      </c>
      <c r="C78" s="6">
        <v>641</v>
      </c>
      <c r="D78" s="6">
        <v>681</v>
      </c>
      <c r="E78" s="39">
        <f t="shared" si="6"/>
        <v>-40</v>
      </c>
      <c r="F78" s="43">
        <f t="shared" si="7"/>
        <v>-5.8737151248164463E-2</v>
      </c>
      <c r="G78" s="102"/>
      <c r="H78" s="103"/>
      <c r="I78" s="2"/>
      <c r="J78" s="6"/>
      <c r="M78" s="39"/>
    </row>
    <row r="79" spans="1:13" s="97" customFormat="1">
      <c r="A79" s="129">
        <v>211</v>
      </c>
      <c r="B79" s="2" t="s">
        <v>217</v>
      </c>
      <c r="C79" s="6">
        <v>182</v>
      </c>
      <c r="D79" s="6">
        <v>133</v>
      </c>
      <c r="E79" s="39">
        <f t="shared" si="6"/>
        <v>49</v>
      </c>
      <c r="F79" s="43">
        <f t="shared" si="7"/>
        <v>0.36842105263157893</v>
      </c>
      <c r="G79" s="102"/>
      <c r="H79" s="103"/>
      <c r="I79" s="2"/>
      <c r="J79" s="6"/>
      <c r="M79" s="39"/>
    </row>
    <row r="80" spans="1:13" s="97" customFormat="1">
      <c r="A80" s="129">
        <v>212</v>
      </c>
      <c r="B80" s="2" t="s">
        <v>139</v>
      </c>
      <c r="C80" s="6">
        <v>21</v>
      </c>
      <c r="D80" s="6">
        <v>40</v>
      </c>
      <c r="E80" s="39">
        <f t="shared" si="6"/>
        <v>-19</v>
      </c>
      <c r="F80" s="43">
        <f t="shared" si="7"/>
        <v>-0.47499999999999998</v>
      </c>
      <c r="G80" s="102"/>
      <c r="H80" s="103"/>
      <c r="I80" s="2"/>
      <c r="J80" s="6"/>
      <c r="M80" s="39"/>
    </row>
    <row r="81" spans="1:13" s="97" customFormat="1">
      <c r="A81" s="129">
        <v>213</v>
      </c>
      <c r="B81" s="2" t="s">
        <v>66</v>
      </c>
      <c r="C81" s="6">
        <v>346</v>
      </c>
      <c r="D81" s="6">
        <v>333</v>
      </c>
      <c r="E81" s="39">
        <f t="shared" si="6"/>
        <v>13</v>
      </c>
      <c r="F81" s="43">
        <f t="shared" si="7"/>
        <v>3.903903903903904E-2</v>
      </c>
      <c r="G81" s="102"/>
      <c r="H81" s="103"/>
      <c r="I81" s="2"/>
      <c r="J81" s="6"/>
      <c r="M81" s="39"/>
    </row>
    <row r="82" spans="1:13" s="97" customFormat="1">
      <c r="A82" s="129">
        <v>214</v>
      </c>
      <c r="B82" s="2" t="s">
        <v>206</v>
      </c>
      <c r="C82" s="6">
        <v>353</v>
      </c>
      <c r="D82" s="6">
        <v>367</v>
      </c>
      <c r="E82" s="39">
        <f t="shared" si="6"/>
        <v>-14</v>
      </c>
      <c r="F82" s="43">
        <f t="shared" si="7"/>
        <v>-3.8147138964577658E-2</v>
      </c>
      <c r="G82" s="102"/>
      <c r="H82" s="103"/>
      <c r="I82" s="2"/>
      <c r="J82" s="6"/>
      <c r="M82" s="39"/>
    </row>
    <row r="83" spans="1:13" s="97" customFormat="1">
      <c r="A83" s="129">
        <v>215</v>
      </c>
      <c r="B83" s="2" t="s">
        <v>209</v>
      </c>
      <c r="C83" s="6">
        <v>296</v>
      </c>
      <c r="D83" s="6">
        <v>395</v>
      </c>
      <c r="E83" s="39">
        <f t="shared" si="6"/>
        <v>-99</v>
      </c>
      <c r="F83" s="43">
        <f t="shared" si="7"/>
        <v>-0.25063291139240507</v>
      </c>
      <c r="G83" s="102"/>
      <c r="H83" s="103"/>
      <c r="I83" s="2"/>
      <c r="J83" s="6"/>
      <c r="M83" s="39"/>
    </row>
    <row r="84" spans="1:13" s="97" customFormat="1">
      <c r="A84" s="129">
        <v>216</v>
      </c>
      <c r="B84" s="2" t="s">
        <v>203</v>
      </c>
      <c r="C84" s="6">
        <v>289</v>
      </c>
      <c r="D84" s="6">
        <v>368</v>
      </c>
      <c r="E84" s="39">
        <f t="shared" si="6"/>
        <v>-79</v>
      </c>
      <c r="F84" s="43">
        <f t="shared" si="7"/>
        <v>-0.21467391304347827</v>
      </c>
      <c r="G84" s="102"/>
      <c r="H84" s="103"/>
      <c r="I84" s="2"/>
      <c r="J84" s="6"/>
      <c r="M84" s="39"/>
    </row>
    <row r="85" spans="1:13" s="97" customFormat="1">
      <c r="A85" s="129">
        <v>217</v>
      </c>
      <c r="B85" s="2" t="s">
        <v>187</v>
      </c>
      <c r="C85" s="6">
        <v>131</v>
      </c>
      <c r="D85" s="6">
        <v>141</v>
      </c>
      <c r="E85" s="39">
        <f t="shared" si="6"/>
        <v>-10</v>
      </c>
      <c r="F85" s="43">
        <f t="shared" si="7"/>
        <v>-7.0921985815602842E-2</v>
      </c>
      <c r="G85" s="102"/>
      <c r="H85" s="103"/>
      <c r="I85" s="2"/>
      <c r="J85" s="6"/>
      <c r="M85" s="39"/>
    </row>
    <row r="86" spans="1:13" s="97" customFormat="1">
      <c r="A86" s="129">
        <v>218</v>
      </c>
      <c r="B86" s="2" t="s">
        <v>42</v>
      </c>
      <c r="C86" s="6">
        <v>174</v>
      </c>
      <c r="D86" s="6">
        <v>241</v>
      </c>
      <c r="E86" s="39">
        <f t="shared" si="6"/>
        <v>-67</v>
      </c>
      <c r="F86" s="43">
        <f t="shared" si="7"/>
        <v>-0.27800829875518673</v>
      </c>
      <c r="G86" s="102"/>
      <c r="H86" s="103"/>
      <c r="I86" s="2"/>
      <c r="J86" s="6"/>
      <c r="M86" s="39"/>
    </row>
    <row r="87" spans="1:13" s="97" customFormat="1">
      <c r="A87" s="129">
        <v>219</v>
      </c>
      <c r="B87" s="2" t="s">
        <v>98</v>
      </c>
      <c r="C87" s="6">
        <v>9</v>
      </c>
      <c r="D87" s="6">
        <v>0</v>
      </c>
      <c r="E87" s="39">
        <f t="shared" si="6"/>
        <v>9</v>
      </c>
      <c r="F87" s="116"/>
      <c r="G87" s="102"/>
      <c r="H87" s="103"/>
      <c r="I87" s="2"/>
      <c r="J87" s="6"/>
      <c r="M87" s="39"/>
    </row>
    <row r="88" spans="1:13" s="97" customFormat="1">
      <c r="A88" s="129">
        <v>221</v>
      </c>
      <c r="B88" s="2" t="s">
        <v>117</v>
      </c>
      <c r="C88" s="6">
        <v>0</v>
      </c>
      <c r="D88" s="6">
        <v>8</v>
      </c>
      <c r="E88" s="39">
        <f t="shared" si="6"/>
        <v>-8</v>
      </c>
      <c r="F88" s="116"/>
      <c r="G88" s="102"/>
      <c r="H88" s="103"/>
      <c r="I88" s="2"/>
      <c r="J88" s="6"/>
      <c r="M88" s="39"/>
    </row>
    <row r="89" spans="1:13" s="97" customFormat="1">
      <c r="A89" s="129">
        <v>222</v>
      </c>
      <c r="B89" s="2" t="s">
        <v>368</v>
      </c>
      <c r="C89" s="6">
        <v>5</v>
      </c>
      <c r="D89" s="6">
        <v>0</v>
      </c>
      <c r="E89" s="39">
        <f t="shared" si="6"/>
        <v>5</v>
      </c>
      <c r="F89" s="116"/>
      <c r="G89" s="102"/>
      <c r="H89" s="103"/>
      <c r="I89" s="2"/>
      <c r="J89" s="6"/>
      <c r="M89" s="39"/>
    </row>
    <row r="90" spans="1:13" s="97" customFormat="1">
      <c r="A90" s="129">
        <v>223</v>
      </c>
      <c r="B90" s="2" t="s">
        <v>50</v>
      </c>
      <c r="C90" s="6">
        <v>281</v>
      </c>
      <c r="D90" s="6">
        <v>303</v>
      </c>
      <c r="E90" s="39">
        <f t="shared" si="6"/>
        <v>-22</v>
      </c>
      <c r="F90" s="43">
        <f t="shared" ref="F90:F106" si="8">E90/D90</f>
        <v>-7.2607260726072612E-2</v>
      </c>
      <c r="G90" s="102"/>
      <c r="H90" s="103"/>
      <c r="I90" s="2"/>
      <c r="J90" s="6"/>
      <c r="M90" s="39"/>
    </row>
    <row r="91" spans="1:13" s="97" customFormat="1">
      <c r="A91" s="129">
        <v>224</v>
      </c>
      <c r="B91" s="2" t="s">
        <v>99</v>
      </c>
      <c r="C91" s="6">
        <v>35</v>
      </c>
      <c r="D91" s="6">
        <v>11</v>
      </c>
      <c r="E91" s="39">
        <f t="shared" si="6"/>
        <v>24</v>
      </c>
      <c r="F91" s="43">
        <f t="shared" si="8"/>
        <v>2.1818181818181817</v>
      </c>
      <c r="G91" s="102"/>
      <c r="H91" s="103"/>
      <c r="I91" s="2"/>
      <c r="J91" s="6"/>
      <c r="M91" s="39"/>
    </row>
    <row r="92" spans="1:13" s="97" customFormat="1">
      <c r="A92" s="129">
        <v>226</v>
      </c>
      <c r="B92" s="2" t="s">
        <v>124</v>
      </c>
      <c r="C92" s="6">
        <v>140</v>
      </c>
      <c r="D92" s="6">
        <v>135</v>
      </c>
      <c r="E92" s="39">
        <f t="shared" si="6"/>
        <v>5</v>
      </c>
      <c r="F92" s="43">
        <f t="shared" si="8"/>
        <v>3.7037037037037035E-2</v>
      </c>
      <c r="G92" s="102"/>
      <c r="H92" s="103"/>
      <c r="I92" s="2"/>
      <c r="J92" s="6"/>
      <c r="M92" s="39"/>
    </row>
    <row r="93" spans="1:13" s="97" customFormat="1">
      <c r="A93" s="129">
        <v>227</v>
      </c>
      <c r="B93" s="2" t="s">
        <v>240</v>
      </c>
      <c r="C93" s="6">
        <v>10</v>
      </c>
      <c r="D93" s="6">
        <v>10</v>
      </c>
      <c r="E93" s="39">
        <f t="shared" si="6"/>
        <v>0</v>
      </c>
      <c r="F93" s="43">
        <f t="shared" si="8"/>
        <v>0</v>
      </c>
      <c r="G93" s="102"/>
      <c r="H93" s="103"/>
      <c r="I93" s="2"/>
      <c r="J93" s="6"/>
      <c r="M93" s="39"/>
    </row>
    <row r="94" spans="1:13" s="97" customFormat="1">
      <c r="A94" s="129">
        <v>228</v>
      </c>
      <c r="B94" s="2" t="s">
        <v>100</v>
      </c>
      <c r="C94" s="6">
        <v>72</v>
      </c>
      <c r="D94" s="6">
        <v>46</v>
      </c>
      <c r="E94" s="39">
        <f t="shared" si="6"/>
        <v>26</v>
      </c>
      <c r="F94" s="43">
        <f t="shared" si="8"/>
        <v>0.56521739130434778</v>
      </c>
      <c r="G94" s="102"/>
      <c r="H94" s="103"/>
      <c r="I94" s="2"/>
      <c r="J94" s="6"/>
      <c r="M94" s="39"/>
    </row>
    <row r="95" spans="1:13" s="97" customFormat="1">
      <c r="A95" s="129">
        <v>229</v>
      </c>
      <c r="B95" s="2" t="s">
        <v>64</v>
      </c>
      <c r="C95" s="6">
        <v>295</v>
      </c>
      <c r="D95" s="6">
        <v>308</v>
      </c>
      <c r="E95" s="39">
        <f t="shared" si="6"/>
        <v>-13</v>
      </c>
      <c r="F95" s="43">
        <f t="shared" si="8"/>
        <v>-4.2207792207792208E-2</v>
      </c>
      <c r="G95" s="102"/>
      <c r="H95" s="103"/>
      <c r="I95" s="2"/>
      <c r="J95" s="6"/>
      <c r="M95" s="39"/>
    </row>
    <row r="96" spans="1:13" s="97" customFormat="1">
      <c r="A96" s="129">
        <v>230</v>
      </c>
      <c r="B96" s="2" t="s">
        <v>143</v>
      </c>
      <c r="C96" s="6">
        <v>13</v>
      </c>
      <c r="D96" s="6">
        <v>57</v>
      </c>
      <c r="E96" s="39">
        <f t="shared" si="6"/>
        <v>-44</v>
      </c>
      <c r="F96" s="43">
        <f t="shared" si="8"/>
        <v>-0.77192982456140347</v>
      </c>
      <c r="G96" s="102"/>
      <c r="H96" s="103"/>
      <c r="I96" s="2"/>
      <c r="J96" s="6"/>
      <c r="M96" s="39"/>
    </row>
    <row r="97" spans="1:13" s="97" customFormat="1">
      <c r="A97" s="129">
        <v>231</v>
      </c>
      <c r="B97" s="2" t="s">
        <v>282</v>
      </c>
      <c r="C97" s="6">
        <v>1</v>
      </c>
      <c r="D97" s="6">
        <v>1</v>
      </c>
      <c r="E97" s="39">
        <f t="shared" si="6"/>
        <v>0</v>
      </c>
      <c r="F97" s="43">
        <f t="shared" si="8"/>
        <v>0</v>
      </c>
      <c r="G97" s="102"/>
      <c r="H97" s="103"/>
      <c r="I97" s="2"/>
      <c r="J97" s="6"/>
      <c r="M97" s="39"/>
    </row>
    <row r="98" spans="1:13" s="97" customFormat="1">
      <c r="A98" s="129">
        <v>232</v>
      </c>
      <c r="B98" s="2" t="s">
        <v>231</v>
      </c>
      <c r="C98" s="6">
        <v>108</v>
      </c>
      <c r="D98" s="6">
        <v>159</v>
      </c>
      <c r="E98" s="39">
        <f t="shared" si="6"/>
        <v>-51</v>
      </c>
      <c r="F98" s="43">
        <f t="shared" si="8"/>
        <v>-0.32075471698113206</v>
      </c>
      <c r="G98" s="102"/>
      <c r="H98" s="103"/>
      <c r="I98" s="2"/>
      <c r="J98" s="6"/>
      <c r="M98" s="39"/>
    </row>
    <row r="99" spans="1:13" s="97" customFormat="1">
      <c r="A99" s="129">
        <v>233</v>
      </c>
      <c r="B99" s="2" t="s">
        <v>232</v>
      </c>
      <c r="C99" s="6">
        <v>92</v>
      </c>
      <c r="D99" s="6">
        <v>108</v>
      </c>
      <c r="E99" s="39">
        <f t="shared" si="6"/>
        <v>-16</v>
      </c>
      <c r="F99" s="43">
        <f t="shared" si="8"/>
        <v>-0.14814814814814814</v>
      </c>
      <c r="G99" s="102"/>
      <c r="H99" s="103"/>
      <c r="I99" s="2"/>
      <c r="J99" s="6"/>
      <c r="M99" s="39"/>
    </row>
    <row r="100" spans="1:13" s="97" customFormat="1">
      <c r="A100" s="129">
        <v>234</v>
      </c>
      <c r="B100" s="2" t="s">
        <v>233</v>
      </c>
      <c r="C100" s="6">
        <v>72</v>
      </c>
      <c r="D100" s="6">
        <v>96</v>
      </c>
      <c r="E100" s="39">
        <f t="shared" si="6"/>
        <v>-24</v>
      </c>
      <c r="F100" s="43">
        <f t="shared" si="8"/>
        <v>-0.25</v>
      </c>
      <c r="G100" s="102"/>
      <c r="H100" s="103"/>
      <c r="I100" s="2"/>
      <c r="J100" s="6"/>
      <c r="M100" s="39"/>
    </row>
    <row r="101" spans="1:13" s="97" customFormat="1">
      <c r="A101" s="129">
        <v>235</v>
      </c>
      <c r="B101" s="2" t="s">
        <v>105</v>
      </c>
      <c r="C101" s="6">
        <v>12</v>
      </c>
      <c r="D101" s="6">
        <v>17</v>
      </c>
      <c r="E101" s="39">
        <f t="shared" si="6"/>
        <v>-5</v>
      </c>
      <c r="F101" s="43">
        <f t="shared" si="8"/>
        <v>-0.29411764705882354</v>
      </c>
      <c r="G101" s="102"/>
      <c r="H101" s="103"/>
      <c r="I101" s="2"/>
      <c r="J101" s="6"/>
      <c r="M101" s="39"/>
    </row>
    <row r="102" spans="1:13" s="97" customFormat="1">
      <c r="A102" s="129">
        <v>236</v>
      </c>
      <c r="B102" s="2" t="s">
        <v>195</v>
      </c>
      <c r="C102" s="6">
        <v>149</v>
      </c>
      <c r="D102" s="6">
        <v>131</v>
      </c>
      <c r="E102" s="39">
        <f t="shared" ref="E102:E122" si="9">C102-D102</f>
        <v>18</v>
      </c>
      <c r="F102" s="43">
        <f t="shared" si="8"/>
        <v>0.13740458015267176</v>
      </c>
      <c r="G102" s="102"/>
      <c r="H102" s="106"/>
      <c r="I102" s="2"/>
      <c r="J102" s="6"/>
      <c r="M102" s="39"/>
    </row>
    <row r="103" spans="1:13" s="97" customFormat="1">
      <c r="A103" s="129">
        <v>237</v>
      </c>
      <c r="B103" s="2" t="s">
        <v>285</v>
      </c>
      <c r="C103" s="6">
        <v>1</v>
      </c>
      <c r="D103" s="6">
        <v>3</v>
      </c>
      <c r="E103" s="39">
        <f t="shared" si="9"/>
        <v>-2</v>
      </c>
      <c r="F103" s="43">
        <f t="shared" si="8"/>
        <v>-0.66666666666666663</v>
      </c>
      <c r="G103" s="102"/>
      <c r="H103" s="103"/>
      <c r="I103" s="2"/>
      <c r="J103" s="6"/>
      <c r="M103" s="39"/>
    </row>
    <row r="104" spans="1:13" s="97" customFormat="1">
      <c r="A104" s="129">
        <v>238</v>
      </c>
      <c r="B104" s="2" t="s">
        <v>286</v>
      </c>
      <c r="C104" s="6">
        <v>8</v>
      </c>
      <c r="D104" s="6">
        <v>1</v>
      </c>
      <c r="E104" s="39">
        <f t="shared" si="9"/>
        <v>7</v>
      </c>
      <c r="F104" s="43">
        <f t="shared" si="8"/>
        <v>7</v>
      </c>
      <c r="G104" s="102"/>
      <c r="H104" s="103"/>
      <c r="I104" s="2"/>
      <c r="J104" s="6"/>
      <c r="M104" s="39"/>
    </row>
    <row r="105" spans="1:13" s="97" customFormat="1">
      <c r="A105" s="129">
        <v>239</v>
      </c>
      <c r="B105" s="2" t="s">
        <v>65</v>
      </c>
      <c r="C105" s="6">
        <v>68</v>
      </c>
      <c r="D105" s="6">
        <v>78</v>
      </c>
      <c r="E105" s="39">
        <f t="shared" si="9"/>
        <v>-10</v>
      </c>
      <c r="F105" s="43">
        <f t="shared" si="8"/>
        <v>-0.12820512820512819</v>
      </c>
      <c r="G105" s="102"/>
      <c r="H105" s="103"/>
      <c r="I105" s="2"/>
      <c r="J105" s="6"/>
      <c r="M105" s="39"/>
    </row>
    <row r="106" spans="1:13" s="97" customFormat="1">
      <c r="A106" s="129">
        <v>240</v>
      </c>
      <c r="B106" s="2" t="s">
        <v>162</v>
      </c>
      <c r="C106" s="6">
        <v>18</v>
      </c>
      <c r="D106" s="6">
        <v>6</v>
      </c>
      <c r="E106" s="39">
        <f t="shared" si="9"/>
        <v>12</v>
      </c>
      <c r="F106" s="43">
        <f t="shared" si="8"/>
        <v>2</v>
      </c>
      <c r="G106" s="102"/>
      <c r="H106" s="103"/>
      <c r="I106" s="2"/>
      <c r="J106" s="6"/>
      <c r="M106" s="39"/>
    </row>
    <row r="107" spans="1:13" s="97" customFormat="1">
      <c r="A107" s="129">
        <v>241</v>
      </c>
      <c r="B107" s="2" t="s">
        <v>327</v>
      </c>
      <c r="C107" s="6">
        <v>0</v>
      </c>
      <c r="D107" s="6">
        <v>1</v>
      </c>
      <c r="E107" s="39">
        <f t="shared" si="9"/>
        <v>-1</v>
      </c>
      <c r="F107" s="116"/>
      <c r="G107" s="102"/>
      <c r="H107" s="103"/>
      <c r="I107" s="2"/>
      <c r="J107" s="6"/>
      <c r="M107" s="39"/>
    </row>
    <row r="108" spans="1:13" s="97" customFormat="1">
      <c r="A108" s="129">
        <v>242</v>
      </c>
      <c r="B108" s="2" t="s">
        <v>79</v>
      </c>
      <c r="C108" s="6">
        <v>9</v>
      </c>
      <c r="D108" s="6">
        <v>10</v>
      </c>
      <c r="E108" s="39">
        <f t="shared" si="9"/>
        <v>-1</v>
      </c>
      <c r="F108" s="43">
        <f t="shared" ref="F108:F117" si="10">E108/D108</f>
        <v>-0.1</v>
      </c>
      <c r="G108" s="102"/>
      <c r="H108" s="103"/>
      <c r="I108" s="2"/>
      <c r="J108" s="6"/>
      <c r="M108" s="39"/>
    </row>
    <row r="109" spans="1:13" s="97" customFormat="1">
      <c r="A109" s="129">
        <v>243</v>
      </c>
      <c r="B109" s="2" t="s">
        <v>44</v>
      </c>
      <c r="C109" s="6">
        <v>153</v>
      </c>
      <c r="D109" s="6">
        <v>135</v>
      </c>
      <c r="E109" s="39">
        <f t="shared" si="9"/>
        <v>18</v>
      </c>
      <c r="F109" s="43">
        <f t="shared" si="10"/>
        <v>0.13333333333333333</v>
      </c>
      <c r="G109" s="102"/>
      <c r="H109" s="103"/>
      <c r="I109" s="2"/>
      <c r="J109" s="6"/>
      <c r="M109" s="39"/>
    </row>
    <row r="110" spans="1:13" s="97" customFormat="1">
      <c r="A110" s="129">
        <v>244</v>
      </c>
      <c r="B110" s="2" t="s">
        <v>9</v>
      </c>
      <c r="C110" s="6">
        <v>722</v>
      </c>
      <c r="D110" s="6">
        <v>737</v>
      </c>
      <c r="E110" s="39">
        <f t="shared" si="9"/>
        <v>-15</v>
      </c>
      <c r="F110" s="43">
        <f t="shared" si="10"/>
        <v>-2.0352781546811399E-2</v>
      </c>
      <c r="G110" s="102"/>
      <c r="H110" s="103"/>
      <c r="I110" s="2"/>
      <c r="J110" s="6"/>
      <c r="M110" s="39"/>
    </row>
    <row r="111" spans="1:13" s="97" customFormat="1">
      <c r="A111" s="129">
        <v>245</v>
      </c>
      <c r="B111" s="2" t="s">
        <v>188</v>
      </c>
      <c r="C111" s="6">
        <v>58</v>
      </c>
      <c r="D111" s="6">
        <v>55</v>
      </c>
      <c r="E111" s="39">
        <f t="shared" si="9"/>
        <v>3</v>
      </c>
      <c r="F111" s="43">
        <f t="shared" si="10"/>
        <v>5.4545454545454543E-2</v>
      </c>
      <c r="G111" s="102"/>
      <c r="H111" s="103"/>
      <c r="I111" s="2"/>
      <c r="J111" s="6"/>
      <c r="M111" s="39"/>
    </row>
    <row r="112" spans="1:13" s="97" customFormat="1">
      <c r="A112" s="129">
        <v>246</v>
      </c>
      <c r="B112" s="2" t="s">
        <v>69</v>
      </c>
      <c r="C112" s="6">
        <v>106</v>
      </c>
      <c r="D112" s="6">
        <v>92</v>
      </c>
      <c r="E112" s="39">
        <f t="shared" si="9"/>
        <v>14</v>
      </c>
      <c r="F112" s="43">
        <f t="shared" si="10"/>
        <v>0.15217391304347827</v>
      </c>
      <c r="G112" s="102"/>
      <c r="H112" s="103"/>
      <c r="I112" s="2"/>
      <c r="J112" s="6"/>
      <c r="M112" s="39"/>
    </row>
    <row r="113" spans="1:13" s="97" customFormat="1">
      <c r="A113" s="129">
        <v>247</v>
      </c>
      <c r="B113" s="2" t="s">
        <v>181</v>
      </c>
      <c r="C113" s="6">
        <v>55</v>
      </c>
      <c r="D113" s="6">
        <v>66</v>
      </c>
      <c r="E113" s="39">
        <f t="shared" si="9"/>
        <v>-11</v>
      </c>
      <c r="F113" s="43">
        <f t="shared" si="10"/>
        <v>-0.16666666666666666</v>
      </c>
      <c r="G113" s="102"/>
      <c r="H113" s="103"/>
      <c r="I113" s="2"/>
      <c r="J113" s="6"/>
      <c r="M113" s="39"/>
    </row>
    <row r="114" spans="1:13" s="97" customFormat="1">
      <c r="A114" s="129">
        <v>248</v>
      </c>
      <c r="B114" s="2" t="s">
        <v>269</v>
      </c>
      <c r="C114" s="6">
        <v>2</v>
      </c>
      <c r="D114" s="6">
        <v>3</v>
      </c>
      <c r="E114" s="39">
        <f t="shared" si="9"/>
        <v>-1</v>
      </c>
      <c r="F114" s="43">
        <f t="shared" si="10"/>
        <v>-0.33333333333333331</v>
      </c>
      <c r="G114" s="102"/>
      <c r="H114" s="103"/>
      <c r="I114" s="2"/>
      <c r="J114" s="6"/>
      <c r="M114" s="39"/>
    </row>
    <row r="115" spans="1:13" s="97" customFormat="1">
      <c r="A115" s="129">
        <v>249</v>
      </c>
      <c r="B115" s="2" t="s">
        <v>328</v>
      </c>
      <c r="C115" s="6">
        <v>9</v>
      </c>
      <c r="D115" s="6">
        <v>19</v>
      </c>
      <c r="E115" s="39">
        <f t="shared" si="9"/>
        <v>-10</v>
      </c>
      <c r="F115" s="43">
        <f t="shared" si="10"/>
        <v>-0.52631578947368418</v>
      </c>
      <c r="G115" s="102"/>
      <c r="H115" s="103"/>
      <c r="I115" s="2"/>
      <c r="J115" s="6"/>
      <c r="M115" s="39"/>
    </row>
    <row r="116" spans="1:13" s="97" customFormat="1">
      <c r="A116" s="129">
        <v>250</v>
      </c>
      <c r="B116" s="2" t="s">
        <v>182</v>
      </c>
      <c r="C116" s="6">
        <v>12</v>
      </c>
      <c r="D116" s="6">
        <v>23</v>
      </c>
      <c r="E116" s="39">
        <f t="shared" si="9"/>
        <v>-11</v>
      </c>
      <c r="F116" s="43">
        <f t="shared" si="10"/>
        <v>-0.47826086956521741</v>
      </c>
      <c r="G116" s="102"/>
      <c r="H116" s="105"/>
      <c r="I116" s="2"/>
      <c r="J116" s="6"/>
      <c r="M116" s="39"/>
    </row>
    <row r="117" spans="1:13" s="97" customFormat="1">
      <c r="A117" s="129">
        <v>251</v>
      </c>
      <c r="B117" s="2" t="s">
        <v>250</v>
      </c>
      <c r="C117" s="6">
        <v>8</v>
      </c>
      <c r="D117" s="6">
        <v>5</v>
      </c>
      <c r="E117" s="39">
        <f t="shared" si="9"/>
        <v>3</v>
      </c>
      <c r="F117" s="43">
        <f t="shared" si="10"/>
        <v>0.6</v>
      </c>
      <c r="G117" s="102"/>
      <c r="H117" s="103"/>
      <c r="I117" s="2"/>
      <c r="J117" s="6"/>
      <c r="M117" s="39"/>
    </row>
    <row r="118" spans="1:13" s="97" customFormat="1">
      <c r="A118" s="129">
        <v>252</v>
      </c>
      <c r="B118" s="2" t="s">
        <v>369</v>
      </c>
      <c r="C118" s="6">
        <v>1</v>
      </c>
      <c r="D118" s="6">
        <v>0</v>
      </c>
      <c r="E118" s="39">
        <f t="shared" si="9"/>
        <v>1</v>
      </c>
      <c r="F118" s="116"/>
      <c r="G118" s="102"/>
      <c r="H118" s="103"/>
      <c r="I118" s="2"/>
      <c r="J118" s="6"/>
      <c r="M118" s="39"/>
    </row>
    <row r="119" spans="1:13" s="97" customFormat="1">
      <c r="A119" s="129">
        <v>253</v>
      </c>
      <c r="B119" s="2" t="s">
        <v>270</v>
      </c>
      <c r="C119" s="6">
        <v>0</v>
      </c>
      <c r="D119" s="6">
        <v>7</v>
      </c>
      <c r="E119" s="39">
        <f t="shared" si="9"/>
        <v>-7</v>
      </c>
      <c r="F119" s="116"/>
      <c r="G119" s="102"/>
      <c r="H119" s="103"/>
      <c r="I119" s="2"/>
      <c r="J119" s="6"/>
      <c r="M119" s="39"/>
    </row>
    <row r="120" spans="1:13" s="97" customFormat="1">
      <c r="A120" s="129">
        <v>255</v>
      </c>
      <c r="B120" s="2" t="s">
        <v>127</v>
      </c>
      <c r="C120" s="6">
        <v>161</v>
      </c>
      <c r="D120" s="6">
        <v>280</v>
      </c>
      <c r="E120" s="39">
        <f t="shared" si="9"/>
        <v>-119</v>
      </c>
      <c r="F120" s="43">
        <f>E120/D120</f>
        <v>-0.42499999999999999</v>
      </c>
      <c r="G120" s="102"/>
      <c r="H120" s="103"/>
      <c r="I120" s="2"/>
      <c r="J120" s="6"/>
      <c r="M120" s="39"/>
    </row>
    <row r="121" spans="1:13" s="97" customFormat="1">
      <c r="A121" s="129">
        <v>257</v>
      </c>
      <c r="B121" s="2" t="s">
        <v>271</v>
      </c>
      <c r="C121" s="6">
        <v>42</v>
      </c>
      <c r="D121" s="6">
        <v>71</v>
      </c>
      <c r="E121" s="39">
        <f t="shared" si="9"/>
        <v>-29</v>
      </c>
      <c r="F121" s="43">
        <f>E121/D121</f>
        <v>-0.40845070422535212</v>
      </c>
      <c r="G121" s="102"/>
      <c r="H121" s="103"/>
      <c r="I121" s="2"/>
      <c r="J121" s="6"/>
      <c r="M121" s="39"/>
    </row>
    <row r="122" spans="1:13" s="97" customFormat="1">
      <c r="A122" s="129">
        <v>258</v>
      </c>
      <c r="B122" s="2" t="s">
        <v>292</v>
      </c>
      <c r="C122" s="6">
        <v>1</v>
      </c>
      <c r="D122" s="6">
        <v>0</v>
      </c>
      <c r="E122" s="39">
        <f t="shared" si="9"/>
        <v>1</v>
      </c>
      <c r="F122" s="116"/>
      <c r="G122" s="102"/>
      <c r="H122" s="103"/>
      <c r="I122" s="2"/>
      <c r="J122" s="6"/>
      <c r="M122" s="39"/>
    </row>
    <row r="123" spans="1:13" s="97" customFormat="1">
      <c r="A123" s="129"/>
      <c r="B123" s="2"/>
      <c r="C123" s="123">
        <f>SUM(C70:C122)</f>
        <v>6115</v>
      </c>
      <c r="D123" s="123">
        <f t="shared" ref="D123:E123" si="11">SUM(D70:D122)</f>
        <v>6940</v>
      </c>
      <c r="E123" s="123">
        <f t="shared" si="11"/>
        <v>-825</v>
      </c>
      <c r="F123" s="124">
        <f>E123/D123</f>
        <v>-0.11887608069164265</v>
      </c>
      <c r="G123" s="102"/>
      <c r="H123" s="103"/>
      <c r="I123" s="2"/>
      <c r="J123" s="6"/>
      <c r="M123" s="39"/>
    </row>
    <row r="124" spans="1:13" s="97" customFormat="1">
      <c r="A124" s="129"/>
      <c r="B124" s="2"/>
      <c r="C124" s="6"/>
      <c r="D124" s="6"/>
      <c r="E124" s="39"/>
      <c r="F124" s="39"/>
      <c r="G124" s="102"/>
      <c r="H124" s="103"/>
      <c r="I124" s="2"/>
      <c r="J124" s="6"/>
      <c r="M124" s="39"/>
    </row>
    <row r="125" spans="1:13" s="97" customFormat="1" ht="18">
      <c r="A125" s="129"/>
      <c r="B125" s="122" t="s">
        <v>357</v>
      </c>
      <c r="C125" s="6"/>
      <c r="D125" s="6"/>
      <c r="E125" s="39"/>
      <c r="F125" s="39"/>
      <c r="G125" s="102"/>
      <c r="H125" s="103"/>
      <c r="I125" s="2"/>
      <c r="J125" s="6"/>
      <c r="M125" s="39"/>
    </row>
    <row r="126" spans="1:13" s="97" customFormat="1">
      <c r="A126" s="129">
        <v>301</v>
      </c>
      <c r="B126" s="2" t="s">
        <v>208</v>
      </c>
      <c r="C126" s="6">
        <v>88</v>
      </c>
      <c r="D126" s="6">
        <v>66</v>
      </c>
      <c r="E126" s="39">
        <f t="shared" ref="E126:E160" si="12">C126-D126</f>
        <v>22</v>
      </c>
      <c r="F126" s="43">
        <f t="shared" ref="F126:F143" si="13">E126/D126</f>
        <v>0.33333333333333331</v>
      </c>
      <c r="G126" s="102"/>
      <c r="H126" s="103"/>
      <c r="I126" s="2"/>
      <c r="J126" s="6"/>
      <c r="M126" s="39"/>
    </row>
    <row r="127" spans="1:13" s="97" customFormat="1">
      <c r="A127" s="129">
        <v>302</v>
      </c>
      <c r="B127" s="2" t="s">
        <v>167</v>
      </c>
      <c r="C127" s="6">
        <v>416</v>
      </c>
      <c r="D127" s="6">
        <v>451</v>
      </c>
      <c r="E127" s="39">
        <f t="shared" si="12"/>
        <v>-35</v>
      </c>
      <c r="F127" s="43">
        <f t="shared" si="13"/>
        <v>-7.7605321507760533E-2</v>
      </c>
      <c r="G127" s="102"/>
      <c r="H127" s="103"/>
      <c r="I127" s="2"/>
      <c r="J127" s="6"/>
      <c r="M127" s="39"/>
    </row>
    <row r="128" spans="1:13" s="97" customFormat="1">
      <c r="A128" s="129">
        <v>303</v>
      </c>
      <c r="B128" s="2" t="s">
        <v>201</v>
      </c>
      <c r="C128" s="6">
        <v>103</v>
      </c>
      <c r="D128" s="6">
        <v>97</v>
      </c>
      <c r="E128" s="39">
        <f t="shared" si="12"/>
        <v>6</v>
      </c>
      <c r="F128" s="43">
        <f t="shared" si="13"/>
        <v>6.1855670103092786E-2</v>
      </c>
      <c r="G128" s="102"/>
      <c r="H128" s="103"/>
      <c r="I128" s="2"/>
      <c r="J128" s="6"/>
      <c r="M128" s="39"/>
    </row>
    <row r="129" spans="1:13" s="97" customFormat="1">
      <c r="A129" s="129">
        <v>304</v>
      </c>
      <c r="B129" s="2" t="s">
        <v>101</v>
      </c>
      <c r="C129" s="6">
        <v>60</v>
      </c>
      <c r="D129" s="6">
        <v>73</v>
      </c>
      <c r="E129" s="39">
        <f t="shared" si="12"/>
        <v>-13</v>
      </c>
      <c r="F129" s="43">
        <f t="shared" si="13"/>
        <v>-0.17808219178082191</v>
      </c>
      <c r="G129" s="102"/>
      <c r="H129" s="103"/>
      <c r="I129" s="2"/>
      <c r="J129" s="6"/>
      <c r="M129" s="39"/>
    </row>
    <row r="130" spans="1:13" s="97" customFormat="1">
      <c r="A130" s="129">
        <v>305</v>
      </c>
      <c r="B130" s="2" t="s">
        <v>163</v>
      </c>
      <c r="C130" s="6">
        <v>379</v>
      </c>
      <c r="D130" s="6">
        <v>439</v>
      </c>
      <c r="E130" s="39">
        <f t="shared" si="12"/>
        <v>-60</v>
      </c>
      <c r="F130" s="43">
        <f t="shared" si="13"/>
        <v>-0.1366742596810934</v>
      </c>
      <c r="G130" s="102"/>
      <c r="H130" s="103"/>
      <c r="I130" s="2"/>
      <c r="J130" s="6"/>
      <c r="M130" s="39"/>
    </row>
    <row r="131" spans="1:13" s="97" customFormat="1">
      <c r="A131" s="129">
        <v>306</v>
      </c>
      <c r="B131" s="2" t="s">
        <v>67</v>
      </c>
      <c r="C131" s="6">
        <v>77</v>
      </c>
      <c r="D131" s="6">
        <v>52</v>
      </c>
      <c r="E131" s="39">
        <f t="shared" si="12"/>
        <v>25</v>
      </c>
      <c r="F131" s="43">
        <f t="shared" si="13"/>
        <v>0.48076923076923078</v>
      </c>
      <c r="G131" s="102"/>
      <c r="H131" s="103"/>
      <c r="I131" s="2"/>
      <c r="J131" s="6"/>
      <c r="M131" s="39"/>
    </row>
    <row r="132" spans="1:13" s="97" customFormat="1">
      <c r="A132" s="129">
        <v>307</v>
      </c>
      <c r="B132" s="2" t="s">
        <v>154</v>
      </c>
      <c r="C132" s="6">
        <v>239</v>
      </c>
      <c r="D132" s="6">
        <v>224</v>
      </c>
      <c r="E132" s="39">
        <f t="shared" si="12"/>
        <v>15</v>
      </c>
      <c r="F132" s="43">
        <f t="shared" si="13"/>
        <v>6.6964285714285712E-2</v>
      </c>
      <c r="G132" s="102"/>
      <c r="H132" s="103"/>
      <c r="I132" s="2"/>
      <c r="J132" s="6"/>
      <c r="M132" s="39"/>
    </row>
    <row r="133" spans="1:13" s="97" customFormat="1">
      <c r="A133" s="129">
        <v>308</v>
      </c>
      <c r="B133" s="2" t="s">
        <v>168</v>
      </c>
      <c r="C133" s="6">
        <v>27</v>
      </c>
      <c r="D133" s="6">
        <v>21</v>
      </c>
      <c r="E133" s="39">
        <f t="shared" si="12"/>
        <v>6</v>
      </c>
      <c r="F133" s="43">
        <f t="shared" si="13"/>
        <v>0.2857142857142857</v>
      </c>
      <c r="G133" s="102"/>
      <c r="H133" s="103"/>
      <c r="I133" s="2"/>
      <c r="J133" s="6"/>
      <c r="M133" s="39"/>
    </row>
    <row r="134" spans="1:13" s="97" customFormat="1">
      <c r="A134" s="129">
        <v>309</v>
      </c>
      <c r="B134" s="2" t="s">
        <v>158</v>
      </c>
      <c r="C134" s="6">
        <v>41</v>
      </c>
      <c r="D134" s="6">
        <v>15</v>
      </c>
      <c r="E134" s="39">
        <f t="shared" si="12"/>
        <v>26</v>
      </c>
      <c r="F134" s="43">
        <f t="shared" si="13"/>
        <v>1.7333333333333334</v>
      </c>
      <c r="G134" s="102"/>
      <c r="H134" s="103"/>
      <c r="I134" s="2"/>
      <c r="J134" s="6"/>
      <c r="M134" s="39"/>
    </row>
    <row r="135" spans="1:13" s="97" customFormat="1">
      <c r="A135" s="129">
        <v>310</v>
      </c>
      <c r="B135" s="2" t="s">
        <v>136</v>
      </c>
      <c r="C135" s="6">
        <v>13</v>
      </c>
      <c r="D135" s="6">
        <v>15</v>
      </c>
      <c r="E135" s="39">
        <f t="shared" si="12"/>
        <v>-2</v>
      </c>
      <c r="F135" s="43">
        <f t="shared" si="13"/>
        <v>-0.13333333333333333</v>
      </c>
      <c r="G135" s="102"/>
      <c r="H135" s="103"/>
      <c r="I135" s="2"/>
      <c r="J135" s="6"/>
      <c r="M135" s="39"/>
    </row>
    <row r="136" spans="1:13" s="97" customFormat="1">
      <c r="A136" s="129">
        <v>311</v>
      </c>
      <c r="B136" s="2" t="s">
        <v>222</v>
      </c>
      <c r="C136" s="6">
        <v>110</v>
      </c>
      <c r="D136" s="6">
        <v>138</v>
      </c>
      <c r="E136" s="39">
        <f t="shared" si="12"/>
        <v>-28</v>
      </c>
      <c r="F136" s="43">
        <f t="shared" si="13"/>
        <v>-0.20289855072463769</v>
      </c>
      <c r="G136" s="102"/>
      <c r="H136" s="103"/>
      <c r="I136" s="2"/>
      <c r="J136" s="6"/>
      <c r="M136" s="39"/>
    </row>
    <row r="137" spans="1:13" s="97" customFormat="1">
      <c r="A137" s="129">
        <v>312</v>
      </c>
      <c r="B137" s="2" t="s">
        <v>223</v>
      </c>
      <c r="C137" s="6">
        <v>37</v>
      </c>
      <c r="D137" s="6">
        <v>64</v>
      </c>
      <c r="E137" s="39">
        <f t="shared" si="12"/>
        <v>-27</v>
      </c>
      <c r="F137" s="43">
        <f t="shared" si="13"/>
        <v>-0.421875</v>
      </c>
      <c r="G137" s="102"/>
      <c r="H137" s="103"/>
      <c r="I137" s="2"/>
      <c r="J137" s="6"/>
      <c r="M137" s="39"/>
    </row>
    <row r="138" spans="1:13" s="97" customFormat="1">
      <c r="A138" s="129">
        <v>313</v>
      </c>
      <c r="B138" s="2" t="s">
        <v>106</v>
      </c>
      <c r="C138" s="6">
        <v>14</v>
      </c>
      <c r="D138" s="6">
        <v>13</v>
      </c>
      <c r="E138" s="39">
        <f t="shared" si="12"/>
        <v>1</v>
      </c>
      <c r="F138" s="43">
        <f t="shared" si="13"/>
        <v>7.6923076923076927E-2</v>
      </c>
      <c r="G138" s="102"/>
      <c r="H138" s="103"/>
      <c r="I138" s="2"/>
      <c r="J138" s="6"/>
      <c r="M138" s="39"/>
    </row>
    <row r="139" spans="1:13" s="97" customFormat="1">
      <c r="A139" s="129">
        <v>314</v>
      </c>
      <c r="B139" s="2" t="s">
        <v>164</v>
      </c>
      <c r="C139" s="6">
        <v>32</v>
      </c>
      <c r="D139" s="6">
        <v>69</v>
      </c>
      <c r="E139" s="39">
        <f t="shared" si="12"/>
        <v>-37</v>
      </c>
      <c r="F139" s="43">
        <f t="shared" si="13"/>
        <v>-0.53623188405797106</v>
      </c>
      <c r="G139" s="102"/>
      <c r="H139" s="103"/>
      <c r="I139" s="2"/>
      <c r="J139" s="6"/>
      <c r="M139" s="39"/>
    </row>
    <row r="140" spans="1:13" s="97" customFormat="1">
      <c r="A140" s="129">
        <v>315</v>
      </c>
      <c r="B140" s="2" t="s">
        <v>83</v>
      </c>
      <c r="C140" s="6">
        <v>31</v>
      </c>
      <c r="D140" s="6">
        <v>24</v>
      </c>
      <c r="E140" s="39">
        <f t="shared" si="12"/>
        <v>7</v>
      </c>
      <c r="F140" s="43">
        <f t="shared" si="13"/>
        <v>0.29166666666666669</v>
      </c>
      <c r="G140" s="102"/>
      <c r="H140" s="103"/>
      <c r="I140" s="2"/>
      <c r="J140" s="6"/>
      <c r="M140" s="39"/>
    </row>
    <row r="141" spans="1:13" s="97" customFormat="1">
      <c r="A141" s="129">
        <v>316</v>
      </c>
      <c r="B141" s="2" t="s">
        <v>110</v>
      </c>
      <c r="C141" s="6">
        <v>23</v>
      </c>
      <c r="D141" s="6">
        <v>14</v>
      </c>
      <c r="E141" s="39">
        <f t="shared" si="12"/>
        <v>9</v>
      </c>
      <c r="F141" s="43">
        <f t="shared" si="13"/>
        <v>0.6428571428571429</v>
      </c>
      <c r="G141" s="102"/>
      <c r="H141" s="103"/>
      <c r="I141" s="2"/>
      <c r="J141" s="6"/>
      <c r="M141" s="39"/>
    </row>
    <row r="142" spans="1:13" s="97" customFormat="1">
      <c r="A142" s="129">
        <v>317</v>
      </c>
      <c r="B142" s="2" t="s">
        <v>121</v>
      </c>
      <c r="C142" s="6">
        <v>13</v>
      </c>
      <c r="D142" s="6">
        <v>28</v>
      </c>
      <c r="E142" s="39">
        <f t="shared" si="12"/>
        <v>-15</v>
      </c>
      <c r="F142" s="43">
        <f t="shared" si="13"/>
        <v>-0.5357142857142857</v>
      </c>
      <c r="G142" s="102"/>
      <c r="H142" s="103"/>
      <c r="I142" s="2"/>
      <c r="J142" s="6"/>
      <c r="M142" s="39"/>
    </row>
    <row r="143" spans="1:13" s="97" customFormat="1">
      <c r="A143" s="129">
        <v>318</v>
      </c>
      <c r="B143" s="2" t="s">
        <v>246</v>
      </c>
      <c r="C143" s="6">
        <v>88</v>
      </c>
      <c r="D143" s="6">
        <v>45</v>
      </c>
      <c r="E143" s="39">
        <f t="shared" si="12"/>
        <v>43</v>
      </c>
      <c r="F143" s="43">
        <f t="shared" si="13"/>
        <v>0.9555555555555556</v>
      </c>
      <c r="G143" s="102"/>
      <c r="H143" s="103"/>
      <c r="I143" s="2"/>
      <c r="J143" s="6"/>
      <c r="M143" s="39"/>
    </row>
    <row r="144" spans="1:13" s="97" customFormat="1">
      <c r="A144" s="129">
        <v>319</v>
      </c>
      <c r="B144" s="2" t="s">
        <v>329</v>
      </c>
      <c r="C144" s="6">
        <v>0</v>
      </c>
      <c r="D144" s="6">
        <v>1</v>
      </c>
      <c r="E144" s="39">
        <f t="shared" si="12"/>
        <v>-1</v>
      </c>
      <c r="F144" s="116"/>
      <c r="G144" s="102"/>
      <c r="H144" s="103"/>
      <c r="I144" s="2"/>
      <c r="J144" s="6"/>
      <c r="M144" s="39"/>
    </row>
    <row r="145" spans="1:13" s="97" customFormat="1">
      <c r="A145" s="129">
        <v>320</v>
      </c>
      <c r="B145" s="2" t="s">
        <v>205</v>
      </c>
      <c r="C145" s="6">
        <v>84</v>
      </c>
      <c r="D145" s="6">
        <v>104</v>
      </c>
      <c r="E145" s="39">
        <f t="shared" si="12"/>
        <v>-20</v>
      </c>
      <c r="F145" s="43">
        <f t="shared" ref="F145:F158" si="14">E145/D145</f>
        <v>-0.19230769230769232</v>
      </c>
      <c r="G145" s="102"/>
      <c r="H145" s="103"/>
      <c r="I145" s="2"/>
      <c r="J145" s="6"/>
      <c r="M145" s="39"/>
    </row>
    <row r="146" spans="1:13" s="97" customFormat="1">
      <c r="A146" s="129">
        <v>321</v>
      </c>
      <c r="B146" s="2" t="s">
        <v>183</v>
      </c>
      <c r="C146" s="6">
        <v>57</v>
      </c>
      <c r="D146" s="6">
        <v>79</v>
      </c>
      <c r="E146" s="39">
        <f t="shared" si="12"/>
        <v>-22</v>
      </c>
      <c r="F146" s="43">
        <f t="shared" si="14"/>
        <v>-0.27848101265822783</v>
      </c>
      <c r="G146" s="102"/>
      <c r="H146" s="103"/>
      <c r="I146" s="2"/>
      <c r="J146" s="6"/>
      <c r="M146" s="39"/>
    </row>
    <row r="147" spans="1:13" s="97" customFormat="1">
      <c r="A147" s="129">
        <v>322</v>
      </c>
      <c r="B147" s="2" t="s">
        <v>234</v>
      </c>
      <c r="C147" s="6">
        <v>112</v>
      </c>
      <c r="D147" s="6">
        <v>124</v>
      </c>
      <c r="E147" s="39">
        <f t="shared" si="12"/>
        <v>-12</v>
      </c>
      <c r="F147" s="43">
        <f t="shared" si="14"/>
        <v>-9.6774193548387094E-2</v>
      </c>
      <c r="G147" s="102"/>
      <c r="H147" s="103"/>
      <c r="I147" s="2"/>
      <c r="J147" s="6"/>
      <c r="M147" s="39"/>
    </row>
    <row r="148" spans="1:13" s="97" customFormat="1">
      <c r="A148" s="129">
        <v>323</v>
      </c>
      <c r="B148" s="2" t="s">
        <v>128</v>
      </c>
      <c r="C148" s="6">
        <v>8</v>
      </c>
      <c r="D148" s="6">
        <v>15</v>
      </c>
      <c r="E148" s="39">
        <f t="shared" si="12"/>
        <v>-7</v>
      </c>
      <c r="F148" s="43">
        <f t="shared" si="14"/>
        <v>-0.46666666666666667</v>
      </c>
      <c r="G148" s="102"/>
      <c r="H148" s="103"/>
      <c r="I148" s="2"/>
      <c r="J148" s="6"/>
      <c r="M148" s="39"/>
    </row>
    <row r="149" spans="1:13" s="97" customFormat="1">
      <c r="A149" s="129">
        <v>324</v>
      </c>
      <c r="B149" s="2" t="s">
        <v>57</v>
      </c>
      <c r="C149" s="6">
        <v>31</v>
      </c>
      <c r="D149" s="6">
        <v>17</v>
      </c>
      <c r="E149" s="39">
        <f t="shared" si="12"/>
        <v>14</v>
      </c>
      <c r="F149" s="43">
        <f t="shared" si="14"/>
        <v>0.82352941176470584</v>
      </c>
      <c r="G149" s="102"/>
      <c r="H149" s="103"/>
      <c r="I149" s="2"/>
      <c r="J149" s="6"/>
      <c r="M149" s="39"/>
    </row>
    <row r="150" spans="1:13" s="97" customFormat="1">
      <c r="A150" s="129">
        <v>325</v>
      </c>
      <c r="B150" s="2" t="s">
        <v>47</v>
      </c>
      <c r="C150" s="6">
        <v>47</v>
      </c>
      <c r="D150" s="6">
        <v>57</v>
      </c>
      <c r="E150" s="39">
        <f t="shared" si="12"/>
        <v>-10</v>
      </c>
      <c r="F150" s="43">
        <f t="shared" si="14"/>
        <v>-0.17543859649122806</v>
      </c>
      <c r="G150" s="102"/>
      <c r="H150" s="103"/>
      <c r="I150" s="2"/>
      <c r="J150" s="6"/>
      <c r="M150" s="39"/>
    </row>
    <row r="151" spans="1:13" s="97" customFormat="1">
      <c r="A151" s="129">
        <v>326</v>
      </c>
      <c r="B151" s="2" t="s">
        <v>122</v>
      </c>
      <c r="C151" s="6">
        <v>10</v>
      </c>
      <c r="D151" s="6">
        <v>3</v>
      </c>
      <c r="E151" s="39">
        <f t="shared" si="12"/>
        <v>7</v>
      </c>
      <c r="F151" s="43">
        <f t="shared" si="14"/>
        <v>2.3333333333333335</v>
      </c>
      <c r="G151" s="102"/>
      <c r="H151" s="103"/>
      <c r="I151" s="2"/>
      <c r="J151" s="6"/>
      <c r="M151" s="39"/>
    </row>
    <row r="152" spans="1:13" s="97" customFormat="1">
      <c r="A152" s="129">
        <v>327</v>
      </c>
      <c r="B152" s="2" t="s">
        <v>17</v>
      </c>
      <c r="C152" s="6">
        <v>319</v>
      </c>
      <c r="D152" s="6">
        <v>307</v>
      </c>
      <c r="E152" s="39">
        <f t="shared" si="12"/>
        <v>12</v>
      </c>
      <c r="F152" s="43">
        <f t="shared" si="14"/>
        <v>3.9087947882736153E-2</v>
      </c>
      <c r="G152" s="102"/>
      <c r="H152" s="103"/>
      <c r="I152" s="2"/>
      <c r="J152" s="6"/>
      <c r="M152" s="39"/>
    </row>
    <row r="153" spans="1:13" s="97" customFormat="1">
      <c r="A153" s="129">
        <v>328</v>
      </c>
      <c r="B153" s="2" t="s">
        <v>144</v>
      </c>
      <c r="C153" s="6">
        <v>762</v>
      </c>
      <c r="D153" s="6">
        <v>787</v>
      </c>
      <c r="E153" s="39">
        <f t="shared" si="12"/>
        <v>-25</v>
      </c>
      <c r="F153" s="43">
        <f t="shared" si="14"/>
        <v>-3.176620076238882E-2</v>
      </c>
      <c r="G153" s="102"/>
      <c r="H153" s="106"/>
      <c r="I153" s="2"/>
      <c r="J153" s="6"/>
      <c r="M153" s="39"/>
    </row>
    <row r="154" spans="1:13" s="97" customFormat="1">
      <c r="A154" s="129">
        <v>329</v>
      </c>
      <c r="B154" s="2" t="s">
        <v>43</v>
      </c>
      <c r="C154" s="6">
        <v>299</v>
      </c>
      <c r="D154" s="6">
        <v>257</v>
      </c>
      <c r="E154" s="39">
        <f t="shared" si="12"/>
        <v>42</v>
      </c>
      <c r="F154" s="43">
        <f t="shared" si="14"/>
        <v>0.16342412451361868</v>
      </c>
      <c r="G154" s="102"/>
      <c r="H154" s="105"/>
      <c r="I154" s="2"/>
      <c r="J154" s="6"/>
      <c r="M154" s="39"/>
    </row>
    <row r="155" spans="1:13" s="97" customFormat="1">
      <c r="A155" s="129">
        <v>330</v>
      </c>
      <c r="B155" s="2" t="s">
        <v>86</v>
      </c>
      <c r="C155" s="6">
        <v>28</v>
      </c>
      <c r="D155" s="6">
        <v>25</v>
      </c>
      <c r="E155" s="39">
        <f t="shared" si="12"/>
        <v>3</v>
      </c>
      <c r="F155" s="43">
        <f t="shared" si="14"/>
        <v>0.12</v>
      </c>
      <c r="G155" s="102"/>
      <c r="H155" s="105"/>
      <c r="I155" s="2"/>
      <c r="J155" s="6"/>
      <c r="M155" s="39"/>
    </row>
    <row r="156" spans="1:13" s="97" customFormat="1">
      <c r="A156" s="129">
        <v>331</v>
      </c>
      <c r="B156" s="2" t="s">
        <v>152</v>
      </c>
      <c r="C156" s="6">
        <v>182</v>
      </c>
      <c r="D156" s="6">
        <v>246</v>
      </c>
      <c r="E156" s="39">
        <f t="shared" si="12"/>
        <v>-64</v>
      </c>
      <c r="F156" s="43">
        <f t="shared" si="14"/>
        <v>-0.26016260162601629</v>
      </c>
      <c r="G156" s="102"/>
      <c r="H156" s="106"/>
      <c r="I156" s="2"/>
      <c r="J156" s="6"/>
      <c r="M156" s="39"/>
    </row>
    <row r="157" spans="1:13" s="97" customFormat="1">
      <c r="A157" s="129">
        <v>332</v>
      </c>
      <c r="B157" s="2" t="s">
        <v>214</v>
      </c>
      <c r="C157" s="6">
        <v>301</v>
      </c>
      <c r="D157" s="6">
        <v>450</v>
      </c>
      <c r="E157" s="39">
        <f t="shared" si="12"/>
        <v>-149</v>
      </c>
      <c r="F157" s="43">
        <f t="shared" si="14"/>
        <v>-0.33111111111111113</v>
      </c>
      <c r="G157" s="102"/>
      <c r="H157" s="103"/>
      <c r="I157" s="2"/>
      <c r="J157" s="6"/>
      <c r="M157" s="39"/>
    </row>
    <row r="158" spans="1:13" s="97" customFormat="1">
      <c r="A158" s="129">
        <v>333</v>
      </c>
      <c r="B158" s="2" t="s">
        <v>272</v>
      </c>
      <c r="C158" s="6">
        <v>28</v>
      </c>
      <c r="D158" s="6">
        <v>32</v>
      </c>
      <c r="E158" s="39">
        <f t="shared" si="12"/>
        <v>-4</v>
      </c>
      <c r="F158" s="43">
        <f t="shared" si="14"/>
        <v>-0.125</v>
      </c>
      <c r="G158" s="102"/>
      <c r="H158" s="103"/>
      <c r="I158" s="2"/>
      <c r="J158" s="6"/>
      <c r="M158" s="39"/>
    </row>
    <row r="159" spans="1:13" s="97" customFormat="1">
      <c r="A159" s="129">
        <v>334</v>
      </c>
      <c r="B159" s="2" t="s">
        <v>320</v>
      </c>
      <c r="C159" s="6">
        <v>0</v>
      </c>
      <c r="D159" s="6">
        <v>5</v>
      </c>
      <c r="E159" s="39">
        <f t="shared" si="12"/>
        <v>-5</v>
      </c>
      <c r="F159" s="116"/>
      <c r="G159" s="102"/>
      <c r="H159" s="103"/>
      <c r="I159" s="2"/>
      <c r="J159" s="6"/>
      <c r="M159" s="39"/>
    </row>
    <row r="160" spans="1:13" s="97" customFormat="1">
      <c r="A160" s="129">
        <v>340</v>
      </c>
      <c r="B160" s="2" t="s">
        <v>235</v>
      </c>
      <c r="C160" s="6">
        <v>685</v>
      </c>
      <c r="D160" s="6">
        <v>845</v>
      </c>
      <c r="E160" s="39">
        <f t="shared" si="12"/>
        <v>-160</v>
      </c>
      <c r="F160" s="43">
        <f>E160/D160</f>
        <v>-0.1893491124260355</v>
      </c>
      <c r="G160" s="102"/>
      <c r="H160" s="103"/>
      <c r="I160" s="2"/>
      <c r="J160" s="6"/>
      <c r="M160" s="39"/>
    </row>
    <row r="161" spans="1:13" s="97" customFormat="1">
      <c r="A161" s="129"/>
      <c r="B161" s="2"/>
      <c r="C161" s="123">
        <f>SUM(C126:C160)</f>
        <v>4744</v>
      </c>
      <c r="D161" s="123">
        <f t="shared" ref="D161:E161" si="15">SUM(D126:D160)</f>
        <v>5202</v>
      </c>
      <c r="E161" s="123">
        <f t="shared" si="15"/>
        <v>-458</v>
      </c>
      <c r="F161" s="124">
        <f>E161/D161</f>
        <v>-8.8043060361399458E-2</v>
      </c>
      <c r="G161" s="102"/>
      <c r="H161" s="103"/>
      <c r="I161" s="2"/>
      <c r="J161" s="6"/>
      <c r="M161" s="39"/>
    </row>
    <row r="162" spans="1:13" s="97" customFormat="1">
      <c r="A162" s="129"/>
      <c r="B162" s="2"/>
      <c r="C162" s="6"/>
      <c r="D162" s="6"/>
      <c r="E162" s="39"/>
      <c r="F162" s="43"/>
      <c r="G162" s="102"/>
      <c r="H162" s="103"/>
      <c r="I162" s="2"/>
      <c r="J162" s="6"/>
      <c r="M162" s="39"/>
    </row>
    <row r="163" spans="1:13" s="97" customFormat="1" ht="18">
      <c r="A163" s="129"/>
      <c r="B163" s="122" t="s">
        <v>358</v>
      </c>
      <c r="C163" s="6"/>
      <c r="D163" s="6"/>
      <c r="E163" s="39"/>
      <c r="F163" s="43"/>
      <c r="G163" s="102"/>
      <c r="H163" s="103"/>
      <c r="I163" s="2"/>
      <c r="J163" s="6"/>
      <c r="M163" s="39"/>
    </row>
    <row r="164" spans="1:13" s="97" customFormat="1">
      <c r="A164" s="129">
        <v>401</v>
      </c>
      <c r="B164" s="2" t="s">
        <v>370</v>
      </c>
      <c r="C164" s="6">
        <v>1</v>
      </c>
      <c r="D164" s="6">
        <v>0</v>
      </c>
      <c r="E164" s="39">
        <f t="shared" ref="E164:E173" si="16">C164-D164</f>
        <v>1</v>
      </c>
      <c r="F164" s="116"/>
      <c r="G164" s="102"/>
      <c r="H164" s="103"/>
      <c r="I164" s="2"/>
      <c r="J164" s="6"/>
      <c r="M164" s="39"/>
    </row>
    <row r="165" spans="1:13" s="97" customFormat="1">
      <c r="A165" s="129">
        <v>402</v>
      </c>
      <c r="B165" s="2" t="s">
        <v>60</v>
      </c>
      <c r="C165" s="6">
        <v>84</v>
      </c>
      <c r="D165" s="6">
        <v>70</v>
      </c>
      <c r="E165" s="39">
        <f t="shared" si="16"/>
        <v>14</v>
      </c>
      <c r="F165" s="43">
        <f t="shared" ref="F165:F174" si="17">E165/D165</f>
        <v>0.2</v>
      </c>
      <c r="G165" s="102"/>
      <c r="H165" s="103"/>
      <c r="I165" s="2"/>
      <c r="J165" s="6"/>
      <c r="M165" s="39"/>
    </row>
    <row r="166" spans="1:13" s="97" customFormat="1">
      <c r="A166" s="129">
        <v>403</v>
      </c>
      <c r="B166" s="2" t="s">
        <v>74</v>
      </c>
      <c r="C166" s="6">
        <v>227</v>
      </c>
      <c r="D166" s="6">
        <v>199</v>
      </c>
      <c r="E166" s="39">
        <f t="shared" si="16"/>
        <v>28</v>
      </c>
      <c r="F166" s="43">
        <f t="shared" si="17"/>
        <v>0.1407035175879397</v>
      </c>
      <c r="G166" s="102"/>
      <c r="H166" s="103"/>
      <c r="I166" s="2"/>
      <c r="J166" s="6"/>
      <c r="M166" s="39"/>
    </row>
    <row r="167" spans="1:13" s="97" customFormat="1">
      <c r="A167" s="129">
        <v>404</v>
      </c>
      <c r="B167" s="2" t="s">
        <v>169</v>
      </c>
      <c r="C167" s="6">
        <v>84</v>
      </c>
      <c r="D167" s="6">
        <v>64</v>
      </c>
      <c r="E167" s="39">
        <f t="shared" si="16"/>
        <v>20</v>
      </c>
      <c r="F167" s="43">
        <f t="shared" si="17"/>
        <v>0.3125</v>
      </c>
      <c r="G167" s="102"/>
      <c r="H167" s="103"/>
      <c r="I167" s="2"/>
      <c r="J167" s="6"/>
      <c r="M167" s="39"/>
    </row>
    <row r="168" spans="1:13" s="97" customFormat="1">
      <c r="A168" s="129">
        <v>405</v>
      </c>
      <c r="B168" s="2" t="s">
        <v>102</v>
      </c>
      <c r="C168" s="6">
        <v>6</v>
      </c>
      <c r="D168" s="6">
        <v>10</v>
      </c>
      <c r="E168" s="39">
        <f t="shared" si="16"/>
        <v>-4</v>
      </c>
      <c r="F168" s="43">
        <f t="shared" si="17"/>
        <v>-0.4</v>
      </c>
      <c r="G168" s="102"/>
      <c r="H168" s="103"/>
      <c r="I168" s="2"/>
      <c r="J168" s="6"/>
      <c r="M168" s="39"/>
    </row>
    <row r="169" spans="1:13" s="97" customFormat="1">
      <c r="A169" s="129">
        <v>406</v>
      </c>
      <c r="B169" s="2" t="s">
        <v>129</v>
      </c>
      <c r="C169" s="6">
        <v>33</v>
      </c>
      <c r="D169" s="6">
        <v>34</v>
      </c>
      <c r="E169" s="39">
        <f t="shared" si="16"/>
        <v>-1</v>
      </c>
      <c r="F169" s="43">
        <f t="shared" si="17"/>
        <v>-2.9411764705882353E-2</v>
      </c>
      <c r="G169" s="102"/>
      <c r="H169" s="103"/>
      <c r="I169" s="2"/>
      <c r="J169" s="6"/>
      <c r="M169" s="39"/>
    </row>
    <row r="170" spans="1:13" s="97" customFormat="1">
      <c r="A170" s="129">
        <v>407</v>
      </c>
      <c r="B170" s="2" t="s">
        <v>137</v>
      </c>
      <c r="C170" s="6">
        <v>8</v>
      </c>
      <c r="D170" s="6">
        <v>11</v>
      </c>
      <c r="E170" s="39">
        <f t="shared" si="16"/>
        <v>-3</v>
      </c>
      <c r="F170" s="43">
        <f t="shared" si="17"/>
        <v>-0.27272727272727271</v>
      </c>
      <c r="G170" s="102"/>
      <c r="H170" s="103"/>
      <c r="I170" s="2"/>
      <c r="J170" s="6"/>
      <c r="M170" s="39"/>
    </row>
    <row r="171" spans="1:13" s="97" customFormat="1">
      <c r="A171" s="129">
        <v>408</v>
      </c>
      <c r="B171" s="2" t="s">
        <v>218</v>
      </c>
      <c r="C171" s="6">
        <v>173</v>
      </c>
      <c r="D171" s="6">
        <v>277</v>
      </c>
      <c r="E171" s="39">
        <f t="shared" si="16"/>
        <v>-104</v>
      </c>
      <c r="F171" s="43">
        <f t="shared" si="17"/>
        <v>-0.37545126353790614</v>
      </c>
      <c r="G171" s="102"/>
      <c r="H171" s="103"/>
      <c r="I171" s="2"/>
      <c r="J171" s="6"/>
      <c r="M171" s="39"/>
    </row>
    <row r="172" spans="1:13" s="97" customFormat="1">
      <c r="A172" s="129">
        <v>409</v>
      </c>
      <c r="B172" s="2" t="s">
        <v>35</v>
      </c>
      <c r="C172" s="6">
        <v>116</v>
      </c>
      <c r="D172" s="6">
        <v>153</v>
      </c>
      <c r="E172" s="39">
        <f t="shared" si="16"/>
        <v>-37</v>
      </c>
      <c r="F172" s="43">
        <f t="shared" si="17"/>
        <v>-0.24183006535947713</v>
      </c>
      <c r="G172" s="102"/>
      <c r="H172" s="103"/>
      <c r="I172" s="2"/>
      <c r="J172" s="6"/>
      <c r="M172" s="39"/>
    </row>
    <row r="173" spans="1:13" s="97" customFormat="1">
      <c r="A173" s="129">
        <v>410</v>
      </c>
      <c r="B173" s="2" t="s">
        <v>7</v>
      </c>
      <c r="C173" s="6">
        <v>586</v>
      </c>
      <c r="D173" s="6">
        <v>533</v>
      </c>
      <c r="E173" s="39">
        <f t="shared" si="16"/>
        <v>53</v>
      </c>
      <c r="F173" s="43">
        <f t="shared" si="17"/>
        <v>9.9437148217636023E-2</v>
      </c>
      <c r="G173" s="102"/>
      <c r="H173" s="103"/>
      <c r="I173" s="2"/>
      <c r="J173" s="6"/>
      <c r="M173" s="39"/>
    </row>
    <row r="174" spans="1:13" s="97" customFormat="1">
      <c r="A174" s="129"/>
      <c r="B174" s="2"/>
      <c r="C174" s="123">
        <f>SUM(C164:C173)</f>
        <v>1318</v>
      </c>
      <c r="D174" s="123">
        <f t="shared" ref="D174:E174" si="18">SUM(D164:D173)</f>
        <v>1351</v>
      </c>
      <c r="E174" s="123">
        <f t="shared" si="18"/>
        <v>-33</v>
      </c>
      <c r="F174" s="124">
        <f t="shared" si="17"/>
        <v>-2.4426350851221319E-2</v>
      </c>
      <c r="G174" s="102"/>
      <c r="H174" s="103"/>
      <c r="I174" s="2"/>
      <c r="J174" s="6"/>
      <c r="M174" s="39"/>
    </row>
    <row r="175" spans="1:13" s="97" customFormat="1">
      <c r="A175" s="129"/>
      <c r="B175" s="2"/>
      <c r="C175" s="6"/>
      <c r="D175" s="6"/>
      <c r="E175" s="39"/>
      <c r="F175" s="43"/>
      <c r="G175" s="102"/>
      <c r="H175" s="103"/>
      <c r="I175" s="2"/>
      <c r="J175" s="6"/>
      <c r="M175" s="39"/>
    </row>
    <row r="176" spans="1:13" s="97" customFormat="1" ht="18">
      <c r="A176" s="129"/>
      <c r="B176" s="122" t="s">
        <v>359</v>
      </c>
      <c r="C176" s="6"/>
      <c r="D176" s="6"/>
      <c r="E176" s="39"/>
      <c r="F176" s="43"/>
      <c r="G176" s="102"/>
      <c r="H176" s="103"/>
      <c r="I176" s="2"/>
      <c r="J176" s="6"/>
      <c r="M176" s="39"/>
    </row>
    <row r="177" spans="1:13" s="97" customFormat="1">
      <c r="A177" s="129">
        <v>501</v>
      </c>
      <c r="B177" s="2" t="s">
        <v>103</v>
      </c>
      <c r="C177" s="6">
        <v>21</v>
      </c>
      <c r="D177" s="6">
        <v>33</v>
      </c>
      <c r="E177" s="39">
        <f t="shared" ref="E177:E208" si="19">C177-D177</f>
        <v>-12</v>
      </c>
      <c r="F177" s="43">
        <f t="shared" ref="F177:F207" si="20">E177/D177</f>
        <v>-0.36363636363636365</v>
      </c>
      <c r="G177" s="102"/>
      <c r="H177" s="103"/>
      <c r="I177" s="2"/>
      <c r="J177" s="6"/>
      <c r="M177" s="39"/>
    </row>
    <row r="178" spans="1:13" s="97" customFormat="1">
      <c r="A178" s="129">
        <v>502</v>
      </c>
      <c r="B178" s="2" t="s">
        <v>211</v>
      </c>
      <c r="C178" s="6">
        <v>118</v>
      </c>
      <c r="D178" s="6">
        <v>116</v>
      </c>
      <c r="E178" s="39">
        <f t="shared" si="19"/>
        <v>2</v>
      </c>
      <c r="F178" s="43">
        <f t="shared" si="20"/>
        <v>1.7241379310344827E-2</v>
      </c>
      <c r="G178" s="102"/>
      <c r="H178" s="103"/>
      <c r="I178" s="2"/>
      <c r="J178" s="6"/>
      <c r="M178" s="39"/>
    </row>
    <row r="179" spans="1:13" s="97" customFormat="1">
      <c r="A179" s="129">
        <v>503</v>
      </c>
      <c r="B179" s="2" t="s">
        <v>111</v>
      </c>
      <c r="C179" s="6">
        <v>59</v>
      </c>
      <c r="D179" s="6">
        <v>83</v>
      </c>
      <c r="E179" s="39">
        <f t="shared" si="19"/>
        <v>-24</v>
      </c>
      <c r="F179" s="43">
        <f t="shared" si="20"/>
        <v>-0.28915662650602408</v>
      </c>
      <c r="G179" s="102"/>
      <c r="H179" s="103"/>
      <c r="I179" s="2"/>
      <c r="J179" s="6"/>
      <c r="M179" s="39"/>
    </row>
    <row r="180" spans="1:13" s="97" customFormat="1">
      <c r="A180" s="129">
        <v>504</v>
      </c>
      <c r="B180" s="2" t="s">
        <v>243</v>
      </c>
      <c r="C180" s="6">
        <v>26</v>
      </c>
      <c r="D180" s="6">
        <v>23</v>
      </c>
      <c r="E180" s="39">
        <f t="shared" si="19"/>
        <v>3</v>
      </c>
      <c r="F180" s="43">
        <f t="shared" si="20"/>
        <v>0.13043478260869565</v>
      </c>
      <c r="G180" s="102"/>
      <c r="H180" s="103"/>
      <c r="I180" s="2"/>
      <c r="J180" s="6"/>
      <c r="M180" s="39"/>
    </row>
    <row r="181" spans="1:13" s="97" customFormat="1">
      <c r="A181" s="129">
        <v>505</v>
      </c>
      <c r="B181" s="2" t="s">
        <v>251</v>
      </c>
      <c r="C181" s="6">
        <v>118</v>
      </c>
      <c r="D181" s="6">
        <v>96</v>
      </c>
      <c r="E181" s="39">
        <f t="shared" si="19"/>
        <v>22</v>
      </c>
      <c r="F181" s="43">
        <f t="shared" si="20"/>
        <v>0.22916666666666666</v>
      </c>
      <c r="G181" s="102"/>
      <c r="H181" s="103"/>
      <c r="I181" s="2"/>
      <c r="J181" s="6"/>
      <c r="M181" s="39"/>
    </row>
    <row r="182" spans="1:13" s="97" customFormat="1">
      <c r="A182" s="129">
        <v>506</v>
      </c>
      <c r="B182" s="2" t="s">
        <v>256</v>
      </c>
      <c r="C182" s="6">
        <v>9</v>
      </c>
      <c r="D182" s="6">
        <v>9</v>
      </c>
      <c r="E182" s="39">
        <f t="shared" si="19"/>
        <v>0</v>
      </c>
      <c r="F182" s="43">
        <f t="shared" si="20"/>
        <v>0</v>
      </c>
      <c r="G182" s="102"/>
      <c r="H182" s="103"/>
      <c r="I182" s="2"/>
      <c r="J182" s="6"/>
      <c r="M182" s="39"/>
    </row>
    <row r="183" spans="1:13" s="97" customFormat="1">
      <c r="A183" s="129">
        <v>507</v>
      </c>
      <c r="B183" s="2" t="s">
        <v>184</v>
      </c>
      <c r="C183" s="6">
        <v>239</v>
      </c>
      <c r="D183" s="6">
        <v>218</v>
      </c>
      <c r="E183" s="39">
        <f t="shared" si="19"/>
        <v>21</v>
      </c>
      <c r="F183" s="43">
        <f t="shared" si="20"/>
        <v>9.6330275229357804E-2</v>
      </c>
      <c r="G183" s="102"/>
      <c r="H183" s="103"/>
      <c r="I183" s="2"/>
      <c r="J183" s="6"/>
      <c r="M183" s="39"/>
    </row>
    <row r="184" spans="1:13" s="97" customFormat="1">
      <c r="A184" s="129">
        <v>508</v>
      </c>
      <c r="B184" s="2" t="s">
        <v>34</v>
      </c>
      <c r="C184" s="6">
        <v>581</v>
      </c>
      <c r="D184" s="6">
        <v>697</v>
      </c>
      <c r="E184" s="39">
        <f t="shared" si="19"/>
        <v>-116</v>
      </c>
      <c r="F184" s="43">
        <f t="shared" si="20"/>
        <v>-0.16642754662840745</v>
      </c>
      <c r="G184" s="102"/>
      <c r="H184" s="103"/>
      <c r="I184" s="2"/>
      <c r="J184" s="6"/>
      <c r="M184" s="39"/>
    </row>
    <row r="185" spans="1:13" s="97" customFormat="1">
      <c r="A185" s="129">
        <v>509</v>
      </c>
      <c r="B185" s="2" t="s">
        <v>170</v>
      </c>
      <c r="C185" s="6">
        <v>239</v>
      </c>
      <c r="D185" s="6">
        <v>263</v>
      </c>
      <c r="E185" s="39">
        <f t="shared" si="19"/>
        <v>-24</v>
      </c>
      <c r="F185" s="43">
        <f t="shared" si="20"/>
        <v>-9.125475285171103E-2</v>
      </c>
      <c r="G185" s="102"/>
      <c r="H185" s="103"/>
      <c r="I185" s="2"/>
      <c r="J185" s="6"/>
      <c r="M185" s="39"/>
    </row>
    <row r="186" spans="1:13" s="97" customFormat="1">
      <c r="A186" s="129">
        <v>510</v>
      </c>
      <c r="B186" s="2" t="s">
        <v>72</v>
      </c>
      <c r="C186" s="6">
        <v>51</v>
      </c>
      <c r="D186" s="6">
        <v>37</v>
      </c>
      <c r="E186" s="39">
        <f t="shared" si="19"/>
        <v>14</v>
      </c>
      <c r="F186" s="43">
        <f t="shared" si="20"/>
        <v>0.3783783783783784</v>
      </c>
      <c r="G186" s="102"/>
      <c r="H186" s="103"/>
      <c r="I186" s="2"/>
      <c r="J186" s="6"/>
      <c r="M186" s="39"/>
    </row>
    <row r="187" spans="1:13" s="97" customFormat="1">
      <c r="A187" s="129">
        <v>512</v>
      </c>
      <c r="B187" s="2" t="s">
        <v>52</v>
      </c>
      <c r="C187" s="6">
        <v>95</v>
      </c>
      <c r="D187" s="6">
        <v>53</v>
      </c>
      <c r="E187" s="39">
        <f t="shared" si="19"/>
        <v>42</v>
      </c>
      <c r="F187" s="43">
        <f t="shared" si="20"/>
        <v>0.79245283018867929</v>
      </c>
      <c r="G187" s="102"/>
      <c r="H187" s="103"/>
      <c r="I187" s="2"/>
      <c r="J187" s="6"/>
      <c r="M187" s="39"/>
    </row>
    <row r="188" spans="1:13" s="97" customFormat="1">
      <c r="A188" s="129">
        <v>513</v>
      </c>
      <c r="B188" s="2" t="s">
        <v>41</v>
      </c>
      <c r="C188" s="6">
        <v>215</v>
      </c>
      <c r="D188" s="6">
        <v>223</v>
      </c>
      <c r="E188" s="39">
        <f t="shared" si="19"/>
        <v>-8</v>
      </c>
      <c r="F188" s="43">
        <f t="shared" si="20"/>
        <v>-3.5874439461883408E-2</v>
      </c>
      <c r="G188" s="102"/>
      <c r="H188" s="103"/>
      <c r="I188" s="2"/>
      <c r="J188" s="6"/>
      <c r="M188" s="39"/>
    </row>
    <row r="189" spans="1:13" s="97" customFormat="1">
      <c r="A189" s="129">
        <v>514</v>
      </c>
      <c r="B189" s="2" t="s">
        <v>6</v>
      </c>
      <c r="C189" s="6">
        <v>1935</v>
      </c>
      <c r="D189" s="6">
        <v>1742</v>
      </c>
      <c r="E189" s="39">
        <f t="shared" si="19"/>
        <v>193</v>
      </c>
      <c r="F189" s="43">
        <f t="shared" si="20"/>
        <v>0.11079219288174512</v>
      </c>
      <c r="G189" s="102"/>
      <c r="H189" s="103"/>
      <c r="I189" s="2"/>
      <c r="J189" s="6"/>
      <c r="M189" s="39"/>
    </row>
    <row r="190" spans="1:13" s="97" customFormat="1">
      <c r="A190" s="129">
        <v>516</v>
      </c>
      <c r="B190" s="2" t="s">
        <v>54</v>
      </c>
      <c r="C190" s="6">
        <v>109</v>
      </c>
      <c r="D190" s="6">
        <v>113</v>
      </c>
      <c r="E190" s="39">
        <f t="shared" si="19"/>
        <v>-4</v>
      </c>
      <c r="F190" s="43">
        <f t="shared" si="20"/>
        <v>-3.5398230088495575E-2</v>
      </c>
      <c r="G190" s="102"/>
      <c r="H190" s="103"/>
      <c r="I190" s="2"/>
      <c r="J190" s="6"/>
      <c r="M190" s="39"/>
    </row>
    <row r="191" spans="1:13" s="97" customFormat="1">
      <c r="A191" s="129">
        <v>518</v>
      </c>
      <c r="B191" s="2" t="s">
        <v>82</v>
      </c>
      <c r="C191" s="6">
        <v>98</v>
      </c>
      <c r="D191" s="6">
        <v>71</v>
      </c>
      <c r="E191" s="39">
        <f t="shared" si="19"/>
        <v>27</v>
      </c>
      <c r="F191" s="43">
        <f t="shared" si="20"/>
        <v>0.38028169014084506</v>
      </c>
      <c r="G191" s="102"/>
      <c r="H191" s="103"/>
      <c r="I191" s="2"/>
      <c r="J191" s="6"/>
      <c r="M191" s="39"/>
    </row>
    <row r="192" spans="1:13" s="97" customFormat="1">
      <c r="A192" s="129">
        <v>519</v>
      </c>
      <c r="B192" s="2" t="s">
        <v>29</v>
      </c>
      <c r="C192" s="6">
        <v>112</v>
      </c>
      <c r="D192" s="6">
        <v>157</v>
      </c>
      <c r="E192" s="39">
        <f t="shared" si="19"/>
        <v>-45</v>
      </c>
      <c r="F192" s="43">
        <f t="shared" si="20"/>
        <v>-0.28662420382165604</v>
      </c>
      <c r="G192" s="102"/>
      <c r="H192" s="103"/>
      <c r="I192" s="2"/>
      <c r="J192" s="6"/>
      <c r="M192" s="39"/>
    </row>
    <row r="193" spans="1:13" s="97" customFormat="1">
      <c r="A193" s="129">
        <v>520</v>
      </c>
      <c r="B193" s="2" t="s">
        <v>51</v>
      </c>
      <c r="C193" s="6">
        <v>47</v>
      </c>
      <c r="D193" s="6">
        <v>48</v>
      </c>
      <c r="E193" s="39">
        <f t="shared" si="19"/>
        <v>-1</v>
      </c>
      <c r="F193" s="43">
        <f t="shared" si="20"/>
        <v>-2.0833333333333332E-2</v>
      </c>
      <c r="G193" s="102"/>
      <c r="H193" s="103"/>
      <c r="I193" s="2"/>
      <c r="J193" s="6"/>
      <c r="M193" s="39"/>
    </row>
    <row r="194" spans="1:13" s="97" customFormat="1">
      <c r="A194" s="129">
        <v>521</v>
      </c>
      <c r="B194" s="2" t="s">
        <v>107</v>
      </c>
      <c r="C194" s="6">
        <v>37</v>
      </c>
      <c r="D194" s="6">
        <v>41</v>
      </c>
      <c r="E194" s="39">
        <f t="shared" si="19"/>
        <v>-4</v>
      </c>
      <c r="F194" s="43">
        <f t="shared" si="20"/>
        <v>-9.7560975609756101E-2</v>
      </c>
      <c r="G194" s="102"/>
      <c r="H194" s="103"/>
      <c r="I194" s="2"/>
      <c r="J194" s="6"/>
      <c r="M194" s="39"/>
    </row>
    <row r="195" spans="1:13" s="97" customFormat="1">
      <c r="A195" s="129">
        <v>522</v>
      </c>
      <c r="B195" s="2" t="s">
        <v>273</v>
      </c>
      <c r="C195" s="6">
        <v>797</v>
      </c>
      <c r="D195" s="6">
        <v>714</v>
      </c>
      <c r="E195" s="39">
        <f t="shared" si="19"/>
        <v>83</v>
      </c>
      <c r="F195" s="43">
        <f t="shared" si="20"/>
        <v>0.11624649859943978</v>
      </c>
      <c r="G195" s="102"/>
      <c r="H195" s="103"/>
      <c r="I195" s="2"/>
      <c r="J195" s="6"/>
      <c r="M195" s="39"/>
    </row>
    <row r="196" spans="1:13" s="97" customFormat="1">
      <c r="A196" s="129">
        <v>523</v>
      </c>
      <c r="B196" s="2" t="s">
        <v>130</v>
      </c>
      <c r="C196" s="6">
        <v>18</v>
      </c>
      <c r="D196" s="6">
        <v>14</v>
      </c>
      <c r="E196" s="39">
        <f t="shared" si="19"/>
        <v>4</v>
      </c>
      <c r="F196" s="43">
        <f t="shared" si="20"/>
        <v>0.2857142857142857</v>
      </c>
      <c r="G196" s="102"/>
      <c r="H196" s="103"/>
      <c r="I196" s="2"/>
      <c r="J196" s="6"/>
      <c r="M196" s="39"/>
    </row>
    <row r="197" spans="1:13" s="97" customFormat="1">
      <c r="A197" s="129">
        <v>524</v>
      </c>
      <c r="B197" s="2" t="s">
        <v>274</v>
      </c>
      <c r="C197" s="6">
        <v>18</v>
      </c>
      <c r="D197" s="6">
        <v>9</v>
      </c>
      <c r="E197" s="39">
        <f t="shared" si="19"/>
        <v>9</v>
      </c>
      <c r="F197" s="43">
        <f t="shared" si="20"/>
        <v>1</v>
      </c>
      <c r="G197" s="102"/>
      <c r="H197" s="103"/>
      <c r="I197" s="2"/>
      <c r="J197" s="6"/>
      <c r="M197" s="39"/>
    </row>
    <row r="198" spans="1:13" s="97" customFormat="1">
      <c r="A198" s="129">
        <v>525</v>
      </c>
      <c r="B198" s="2" t="s">
        <v>196</v>
      </c>
      <c r="C198" s="6">
        <v>264</v>
      </c>
      <c r="D198" s="6">
        <v>249</v>
      </c>
      <c r="E198" s="39">
        <f t="shared" si="19"/>
        <v>15</v>
      </c>
      <c r="F198" s="43">
        <f t="shared" si="20"/>
        <v>6.0240963855421686E-2</v>
      </c>
      <c r="G198" s="102"/>
      <c r="H198" s="103"/>
      <c r="I198" s="2"/>
      <c r="J198" s="6"/>
      <c r="M198" s="39"/>
    </row>
    <row r="199" spans="1:13" s="97" customFormat="1">
      <c r="A199" s="129">
        <v>526</v>
      </c>
      <c r="B199" s="2" t="s">
        <v>177</v>
      </c>
      <c r="C199" s="6">
        <v>112</v>
      </c>
      <c r="D199" s="6">
        <v>136</v>
      </c>
      <c r="E199" s="39">
        <f t="shared" si="19"/>
        <v>-24</v>
      </c>
      <c r="F199" s="43">
        <f t="shared" si="20"/>
        <v>-0.17647058823529413</v>
      </c>
      <c r="G199" s="102"/>
      <c r="H199" s="103"/>
      <c r="I199" s="2"/>
      <c r="J199" s="6"/>
      <c r="M199" s="39"/>
    </row>
    <row r="200" spans="1:13" s="97" customFormat="1">
      <c r="A200" s="129">
        <v>528</v>
      </c>
      <c r="B200" s="2" t="s">
        <v>145</v>
      </c>
      <c r="C200" s="6">
        <v>475</v>
      </c>
      <c r="D200" s="6">
        <v>568</v>
      </c>
      <c r="E200" s="39">
        <f t="shared" si="19"/>
        <v>-93</v>
      </c>
      <c r="F200" s="43">
        <f t="shared" si="20"/>
        <v>-0.16373239436619719</v>
      </c>
      <c r="G200" s="102"/>
      <c r="H200" s="103"/>
      <c r="I200" s="2"/>
      <c r="J200" s="6"/>
      <c r="M200" s="39"/>
    </row>
    <row r="201" spans="1:13" s="97" customFormat="1">
      <c r="A201" s="129">
        <v>529</v>
      </c>
      <c r="B201" s="2" t="s">
        <v>73</v>
      </c>
      <c r="C201" s="6">
        <v>86</v>
      </c>
      <c r="D201" s="6">
        <v>78</v>
      </c>
      <c r="E201" s="39">
        <f t="shared" si="19"/>
        <v>8</v>
      </c>
      <c r="F201" s="43">
        <f t="shared" si="20"/>
        <v>0.10256410256410256</v>
      </c>
      <c r="G201" s="102"/>
      <c r="H201" s="103"/>
      <c r="I201" s="2"/>
      <c r="J201" s="6"/>
      <c r="M201" s="39"/>
    </row>
    <row r="202" spans="1:13" s="97" customFormat="1">
      <c r="A202" s="129">
        <v>530</v>
      </c>
      <c r="B202" s="2" t="s">
        <v>199</v>
      </c>
      <c r="C202" s="6">
        <v>66</v>
      </c>
      <c r="D202" s="6">
        <v>52</v>
      </c>
      <c r="E202" s="39">
        <f t="shared" si="19"/>
        <v>14</v>
      </c>
      <c r="F202" s="43">
        <f t="shared" si="20"/>
        <v>0.26923076923076922</v>
      </c>
      <c r="G202" s="102"/>
      <c r="H202" s="103"/>
      <c r="I202" s="2"/>
      <c r="J202" s="6"/>
      <c r="M202" s="39"/>
    </row>
    <row r="203" spans="1:13" s="97" customFormat="1">
      <c r="A203" s="129">
        <v>531</v>
      </c>
      <c r="B203" s="2" t="s">
        <v>104</v>
      </c>
      <c r="C203" s="6">
        <v>8</v>
      </c>
      <c r="D203" s="6">
        <v>3</v>
      </c>
      <c r="E203" s="39">
        <f t="shared" si="19"/>
        <v>5</v>
      </c>
      <c r="F203" s="43">
        <f t="shared" si="20"/>
        <v>1.6666666666666667</v>
      </c>
      <c r="G203" s="102"/>
      <c r="H203" s="103"/>
      <c r="I203" s="2"/>
      <c r="J203" s="6"/>
      <c r="M203" s="39"/>
    </row>
    <row r="204" spans="1:13" s="97" customFormat="1">
      <c r="A204" s="129">
        <v>532</v>
      </c>
      <c r="B204" s="2" t="s">
        <v>80</v>
      </c>
      <c r="C204" s="6">
        <v>83</v>
      </c>
      <c r="D204" s="6">
        <v>78</v>
      </c>
      <c r="E204" s="39">
        <f t="shared" si="19"/>
        <v>5</v>
      </c>
      <c r="F204" s="43">
        <f t="shared" si="20"/>
        <v>6.4102564102564097E-2</v>
      </c>
      <c r="G204" s="102"/>
      <c r="H204" s="103"/>
      <c r="I204" s="2"/>
      <c r="J204" s="6"/>
      <c r="M204" s="39"/>
    </row>
    <row r="205" spans="1:13" s="97" customFormat="1">
      <c r="A205" s="129">
        <v>533</v>
      </c>
      <c r="B205" s="2" t="s">
        <v>112</v>
      </c>
      <c r="C205" s="6">
        <v>52</v>
      </c>
      <c r="D205" s="6">
        <v>73</v>
      </c>
      <c r="E205" s="39">
        <f t="shared" si="19"/>
        <v>-21</v>
      </c>
      <c r="F205" s="43">
        <f t="shared" si="20"/>
        <v>-0.28767123287671231</v>
      </c>
      <c r="G205" s="102"/>
      <c r="H205" s="103"/>
      <c r="I205" s="2"/>
      <c r="J205" s="6"/>
      <c r="M205" s="39"/>
    </row>
    <row r="206" spans="1:13" s="97" customFormat="1">
      <c r="A206" s="129">
        <v>534</v>
      </c>
      <c r="B206" s="2" t="s">
        <v>155</v>
      </c>
      <c r="C206" s="6">
        <v>266</v>
      </c>
      <c r="D206" s="6">
        <v>256</v>
      </c>
      <c r="E206" s="39">
        <f t="shared" si="19"/>
        <v>10</v>
      </c>
      <c r="F206" s="43">
        <f t="shared" si="20"/>
        <v>3.90625E-2</v>
      </c>
      <c r="G206" s="102"/>
      <c r="H206" s="103"/>
      <c r="I206" s="2"/>
      <c r="J206" s="6"/>
      <c r="M206" s="39"/>
    </row>
    <row r="207" spans="1:13" s="97" customFormat="1">
      <c r="A207" s="129">
        <v>535</v>
      </c>
      <c r="B207" s="2" t="s">
        <v>244</v>
      </c>
      <c r="C207" s="6">
        <v>452</v>
      </c>
      <c r="D207" s="6">
        <v>456</v>
      </c>
      <c r="E207" s="39">
        <f t="shared" si="19"/>
        <v>-4</v>
      </c>
      <c r="F207" s="43">
        <f t="shared" si="20"/>
        <v>-8.771929824561403E-3</v>
      </c>
      <c r="G207" s="102"/>
      <c r="H207" s="106"/>
      <c r="I207" s="2"/>
      <c r="J207" s="6"/>
      <c r="M207" s="39"/>
    </row>
    <row r="208" spans="1:13" s="97" customFormat="1">
      <c r="A208" s="129">
        <v>536</v>
      </c>
      <c r="B208" s="2" t="s">
        <v>371</v>
      </c>
      <c r="C208" s="6">
        <v>2</v>
      </c>
      <c r="D208" s="6">
        <v>0</v>
      </c>
      <c r="E208" s="39">
        <f t="shared" si="19"/>
        <v>2</v>
      </c>
      <c r="F208" s="116"/>
      <c r="G208" s="102"/>
      <c r="H208" s="106"/>
      <c r="I208" s="2"/>
      <c r="J208" s="6"/>
      <c r="M208" s="39"/>
    </row>
    <row r="209" spans="1:13" s="97" customFormat="1">
      <c r="A209" s="129">
        <v>537</v>
      </c>
      <c r="B209" s="2" t="s">
        <v>150</v>
      </c>
      <c r="C209" s="6">
        <v>60</v>
      </c>
      <c r="D209" s="6">
        <v>57</v>
      </c>
      <c r="E209" s="39">
        <f t="shared" ref="E209:E228" si="21">C209-D209</f>
        <v>3</v>
      </c>
      <c r="F209" s="43">
        <f>E209/D209</f>
        <v>5.2631578947368418E-2</v>
      </c>
      <c r="G209" s="102"/>
      <c r="H209" s="106"/>
      <c r="I209" s="2"/>
      <c r="J209" s="6"/>
      <c r="M209" s="39"/>
    </row>
    <row r="210" spans="1:13" s="97" customFormat="1">
      <c r="A210" s="129">
        <v>538</v>
      </c>
      <c r="B210" s="2" t="s">
        <v>38</v>
      </c>
      <c r="C210" s="6">
        <v>184</v>
      </c>
      <c r="D210" s="6">
        <v>196</v>
      </c>
      <c r="E210" s="39">
        <f t="shared" si="21"/>
        <v>-12</v>
      </c>
      <c r="F210" s="43">
        <f>E210/D210</f>
        <v>-6.1224489795918366E-2</v>
      </c>
      <c r="G210" s="102"/>
      <c r="H210" s="106"/>
      <c r="I210" s="2"/>
      <c r="J210" s="6"/>
      <c r="M210" s="39"/>
    </row>
    <row r="211" spans="1:13" s="97" customFormat="1">
      <c r="A211" s="129">
        <v>539</v>
      </c>
      <c r="B211" s="2" t="s">
        <v>125</v>
      </c>
      <c r="C211" s="6">
        <v>44</v>
      </c>
      <c r="D211" s="6">
        <v>37</v>
      </c>
      <c r="E211" s="39">
        <f t="shared" si="21"/>
        <v>7</v>
      </c>
      <c r="F211" s="43">
        <f>E211/D211</f>
        <v>0.1891891891891892</v>
      </c>
      <c r="G211" s="102"/>
      <c r="H211" s="106"/>
      <c r="I211" s="2"/>
      <c r="J211" s="6"/>
      <c r="M211" s="39"/>
    </row>
    <row r="212" spans="1:13" s="97" customFormat="1">
      <c r="A212" s="129">
        <v>540</v>
      </c>
      <c r="B212" s="2" t="s">
        <v>185</v>
      </c>
      <c r="C212" s="6">
        <v>227</v>
      </c>
      <c r="D212" s="6">
        <v>227</v>
      </c>
      <c r="E212" s="39">
        <f t="shared" si="21"/>
        <v>0</v>
      </c>
      <c r="F212" s="43">
        <f>E212/D212</f>
        <v>0</v>
      </c>
      <c r="G212" s="102"/>
      <c r="H212" s="103"/>
      <c r="I212" s="2"/>
      <c r="J212" s="6"/>
      <c r="M212" s="39"/>
    </row>
    <row r="213" spans="1:13" s="97" customFormat="1">
      <c r="A213" s="129">
        <v>541</v>
      </c>
      <c r="B213" s="2" t="s">
        <v>236</v>
      </c>
      <c r="C213" s="6">
        <v>0</v>
      </c>
      <c r="D213" s="6">
        <v>16</v>
      </c>
      <c r="E213" s="39">
        <f t="shared" si="21"/>
        <v>-16</v>
      </c>
      <c r="F213" s="116"/>
      <c r="G213" s="102"/>
      <c r="H213" s="103"/>
      <c r="I213" s="2"/>
      <c r="J213" s="6"/>
      <c r="M213" s="39"/>
    </row>
    <row r="214" spans="1:13" s="97" customFormat="1">
      <c r="A214" s="129">
        <v>542</v>
      </c>
      <c r="B214" s="2" t="s">
        <v>224</v>
      </c>
      <c r="C214" s="6">
        <v>13</v>
      </c>
      <c r="D214" s="6">
        <v>29</v>
      </c>
      <c r="E214" s="39">
        <f t="shared" si="21"/>
        <v>-16</v>
      </c>
      <c r="F214" s="43">
        <f>E214/D214</f>
        <v>-0.55172413793103448</v>
      </c>
      <c r="G214" s="102"/>
      <c r="H214" s="103"/>
      <c r="I214" s="2"/>
      <c r="J214" s="6"/>
      <c r="M214" s="39"/>
    </row>
    <row r="215" spans="1:13" s="97" customFormat="1">
      <c r="A215" s="129">
        <v>543</v>
      </c>
      <c r="B215" s="2" t="s">
        <v>330</v>
      </c>
      <c r="C215" s="6">
        <v>6</v>
      </c>
      <c r="D215" s="6">
        <v>1</v>
      </c>
      <c r="E215" s="39">
        <f t="shared" si="21"/>
        <v>5</v>
      </c>
      <c r="F215" s="43">
        <f>E215/D215</f>
        <v>5</v>
      </c>
      <c r="G215" s="102"/>
      <c r="H215" s="103"/>
      <c r="I215" s="2"/>
      <c r="J215" s="6"/>
      <c r="M215" s="39"/>
    </row>
    <row r="216" spans="1:13" s="97" customFormat="1">
      <c r="A216" s="129">
        <v>544</v>
      </c>
      <c r="B216" s="2" t="s">
        <v>257</v>
      </c>
      <c r="C216" s="6">
        <v>1</v>
      </c>
      <c r="D216" s="6">
        <v>26</v>
      </c>
      <c r="E216" s="39">
        <f t="shared" si="21"/>
        <v>-25</v>
      </c>
      <c r="F216" s="43">
        <f>E216/D216</f>
        <v>-0.96153846153846156</v>
      </c>
      <c r="G216" s="102"/>
      <c r="H216" s="103"/>
      <c r="I216" s="2"/>
      <c r="J216" s="6"/>
      <c r="M216" s="39"/>
    </row>
    <row r="217" spans="1:13" s="97" customFormat="1">
      <c r="A217" s="129">
        <v>545</v>
      </c>
      <c r="B217" s="2" t="s">
        <v>321</v>
      </c>
      <c r="C217" s="6">
        <v>0</v>
      </c>
      <c r="D217" s="6">
        <v>1</v>
      </c>
      <c r="E217" s="39">
        <f t="shared" si="21"/>
        <v>-1</v>
      </c>
      <c r="F217" s="116"/>
      <c r="G217" s="102"/>
      <c r="H217" s="103"/>
      <c r="I217" s="2"/>
      <c r="J217" s="6"/>
      <c r="M217" s="39"/>
    </row>
    <row r="218" spans="1:13" s="97" customFormat="1">
      <c r="A218" s="129">
        <v>547</v>
      </c>
      <c r="B218" s="2" t="s">
        <v>115</v>
      </c>
      <c r="C218" s="6">
        <v>33</v>
      </c>
      <c r="D218" s="6">
        <v>19</v>
      </c>
      <c r="E218" s="39">
        <f t="shared" si="21"/>
        <v>14</v>
      </c>
      <c r="F218" s="43">
        <f>E218/D218</f>
        <v>0.73684210526315785</v>
      </c>
      <c r="G218" s="102"/>
      <c r="H218" s="103"/>
      <c r="I218" s="2"/>
      <c r="J218" s="6"/>
      <c r="M218" s="39"/>
    </row>
    <row r="219" spans="1:13" s="97" customFormat="1">
      <c r="A219" s="129">
        <v>548</v>
      </c>
      <c r="B219" s="2" t="s">
        <v>331</v>
      </c>
      <c r="C219" s="6">
        <v>0</v>
      </c>
      <c r="D219" s="6">
        <v>1</v>
      </c>
      <c r="E219" s="39">
        <f t="shared" si="21"/>
        <v>-1</v>
      </c>
      <c r="F219" s="116"/>
      <c r="G219" s="102"/>
      <c r="H219" s="103"/>
      <c r="I219" s="2"/>
      <c r="J219" s="6"/>
      <c r="M219" s="39"/>
    </row>
    <row r="220" spans="1:13" s="97" customFormat="1">
      <c r="A220" s="129">
        <v>549</v>
      </c>
      <c r="B220" s="2" t="s">
        <v>322</v>
      </c>
      <c r="C220" s="6">
        <v>8</v>
      </c>
      <c r="D220" s="6">
        <v>4</v>
      </c>
      <c r="E220" s="39">
        <f t="shared" si="21"/>
        <v>4</v>
      </c>
      <c r="F220" s="43">
        <f>E220/D220</f>
        <v>1</v>
      </c>
      <c r="G220" s="102"/>
      <c r="H220" s="103"/>
      <c r="I220" s="2"/>
      <c r="J220" s="6"/>
      <c r="M220" s="39"/>
    </row>
    <row r="221" spans="1:13" s="97" customFormat="1">
      <c r="A221" s="129">
        <v>551</v>
      </c>
      <c r="B221" s="2" t="s">
        <v>372</v>
      </c>
      <c r="C221" s="6">
        <v>1</v>
      </c>
      <c r="D221" s="6">
        <v>0</v>
      </c>
      <c r="E221" s="39">
        <f t="shared" si="21"/>
        <v>1</v>
      </c>
      <c r="F221" s="116"/>
      <c r="G221" s="102"/>
      <c r="H221" s="103"/>
      <c r="I221" s="2"/>
      <c r="J221" s="6"/>
      <c r="M221" s="39"/>
    </row>
    <row r="222" spans="1:13" s="97" customFormat="1">
      <c r="A222" s="129">
        <v>553</v>
      </c>
      <c r="B222" s="2" t="s">
        <v>237</v>
      </c>
      <c r="C222" s="6">
        <v>8</v>
      </c>
      <c r="D222" s="6">
        <v>9</v>
      </c>
      <c r="E222" s="39">
        <f t="shared" si="21"/>
        <v>-1</v>
      </c>
      <c r="F222" s="43">
        <f>E222/D222</f>
        <v>-0.1111111111111111</v>
      </c>
      <c r="G222" s="102"/>
      <c r="H222" s="103"/>
      <c r="I222" s="2"/>
      <c r="J222" s="6"/>
      <c r="M222" s="39"/>
    </row>
    <row r="223" spans="1:13" s="97" customFormat="1">
      <c r="A223" s="129">
        <v>554</v>
      </c>
      <c r="B223" s="2" t="s">
        <v>373</v>
      </c>
      <c r="C223" s="6">
        <v>8</v>
      </c>
      <c r="D223" s="6">
        <v>0</v>
      </c>
      <c r="E223" s="39">
        <f t="shared" si="21"/>
        <v>8</v>
      </c>
      <c r="F223" s="116"/>
      <c r="G223" s="102"/>
      <c r="H223" s="103"/>
      <c r="I223" s="2"/>
      <c r="J223" s="6"/>
      <c r="M223" s="39"/>
    </row>
    <row r="224" spans="1:13" s="97" customFormat="1">
      <c r="A224" s="129">
        <v>556</v>
      </c>
      <c r="B224" s="2" t="s">
        <v>119</v>
      </c>
      <c r="C224" s="6">
        <v>40</v>
      </c>
      <c r="D224" s="6">
        <v>30</v>
      </c>
      <c r="E224" s="39">
        <f t="shared" si="21"/>
        <v>10</v>
      </c>
      <c r="F224" s="43">
        <f t="shared" ref="F224:F229" si="22">E224/D224</f>
        <v>0.33333333333333331</v>
      </c>
      <c r="G224" s="102"/>
      <c r="H224" s="103"/>
      <c r="I224" s="2"/>
      <c r="J224" s="6"/>
      <c r="M224" s="39"/>
    </row>
    <row r="225" spans="1:13" s="97" customFormat="1">
      <c r="A225" s="129">
        <v>559</v>
      </c>
      <c r="B225" s="2" t="s">
        <v>241</v>
      </c>
      <c r="C225" s="6">
        <v>30</v>
      </c>
      <c r="D225" s="6">
        <v>54</v>
      </c>
      <c r="E225" s="39">
        <f t="shared" si="21"/>
        <v>-24</v>
      </c>
      <c r="F225" s="43">
        <f t="shared" si="22"/>
        <v>-0.44444444444444442</v>
      </c>
      <c r="G225" s="102"/>
      <c r="H225" s="103"/>
      <c r="I225" s="2"/>
      <c r="J225" s="6"/>
      <c r="M225" s="39"/>
    </row>
    <row r="226" spans="1:13" s="97" customFormat="1">
      <c r="A226" s="129">
        <v>560</v>
      </c>
      <c r="B226" s="2" t="s">
        <v>258</v>
      </c>
      <c r="C226" s="6">
        <v>53</v>
      </c>
      <c r="D226" s="6">
        <v>63</v>
      </c>
      <c r="E226" s="39">
        <f t="shared" si="21"/>
        <v>-10</v>
      </c>
      <c r="F226" s="43">
        <f t="shared" si="22"/>
        <v>-0.15873015873015872</v>
      </c>
      <c r="G226" s="102"/>
      <c r="H226" s="105"/>
      <c r="I226" s="2"/>
      <c r="J226" s="6"/>
      <c r="M226" s="39"/>
    </row>
    <row r="227" spans="1:13" s="97" customFormat="1">
      <c r="A227" s="129">
        <v>561</v>
      </c>
      <c r="B227" s="2" t="s">
        <v>332</v>
      </c>
      <c r="C227" s="6">
        <v>8</v>
      </c>
      <c r="D227" s="6">
        <v>3</v>
      </c>
      <c r="E227" s="39">
        <f t="shared" si="21"/>
        <v>5</v>
      </c>
      <c r="F227" s="43">
        <f t="shared" si="22"/>
        <v>1.6666666666666667</v>
      </c>
      <c r="G227" s="102"/>
      <c r="H227" s="103"/>
      <c r="I227" s="2"/>
      <c r="J227" s="6"/>
      <c r="M227" s="39"/>
    </row>
    <row r="228" spans="1:13" s="97" customFormat="1">
      <c r="A228" s="129">
        <v>599</v>
      </c>
      <c r="B228" s="2" t="s">
        <v>225</v>
      </c>
      <c r="C228" s="6">
        <v>65</v>
      </c>
      <c r="D228" s="6">
        <v>59</v>
      </c>
      <c r="E228" s="39">
        <f t="shared" si="21"/>
        <v>6</v>
      </c>
      <c r="F228" s="43">
        <f t="shared" si="22"/>
        <v>0.10169491525423729</v>
      </c>
      <c r="G228" s="102"/>
      <c r="H228" s="103"/>
      <c r="I228" s="2"/>
      <c r="J228" s="6"/>
      <c r="M228" s="39"/>
    </row>
    <row r="229" spans="1:13" s="97" customFormat="1">
      <c r="A229" s="129"/>
      <c r="B229" s="2"/>
      <c r="C229" s="123">
        <f>SUM(C177:C228)</f>
        <v>7597</v>
      </c>
      <c r="D229" s="123">
        <f t="shared" ref="D229:E229" si="23">SUM(D177:D228)</f>
        <v>7541</v>
      </c>
      <c r="E229" s="123">
        <f t="shared" si="23"/>
        <v>56</v>
      </c>
      <c r="F229" s="124">
        <f t="shared" si="22"/>
        <v>7.4260708128895368E-3</v>
      </c>
      <c r="G229" s="102"/>
      <c r="H229" s="103"/>
      <c r="I229" s="2"/>
      <c r="J229" s="6"/>
      <c r="M229" s="39"/>
    </row>
    <row r="230" spans="1:13" s="97" customFormat="1">
      <c r="A230" s="129"/>
      <c r="B230" s="2"/>
      <c r="C230" s="6"/>
      <c r="D230" s="6"/>
      <c r="E230" s="39"/>
      <c r="F230" s="43"/>
      <c r="G230" s="102"/>
      <c r="H230" s="103"/>
      <c r="I230" s="2"/>
      <c r="J230" s="6"/>
      <c r="M230" s="39"/>
    </row>
    <row r="231" spans="1:13" s="97" customFormat="1" ht="18">
      <c r="A231" s="129"/>
      <c r="B231" s="122" t="s">
        <v>360</v>
      </c>
      <c r="C231" s="6"/>
      <c r="D231" s="6"/>
      <c r="E231" s="39"/>
      <c r="F231" s="43"/>
      <c r="G231" s="102"/>
      <c r="H231" s="103"/>
      <c r="I231" s="2"/>
      <c r="J231" s="6"/>
      <c r="M231" s="39"/>
    </row>
    <row r="232" spans="1:13" s="97" customFormat="1">
      <c r="A232" s="129">
        <v>601</v>
      </c>
      <c r="B232" s="2" t="s">
        <v>131</v>
      </c>
      <c r="C232" s="6">
        <v>104</v>
      </c>
      <c r="D232" s="6">
        <v>25</v>
      </c>
      <c r="E232" s="39">
        <f t="shared" ref="E232:E270" si="24">C232-D232</f>
        <v>79</v>
      </c>
      <c r="F232" s="43">
        <f t="shared" ref="F232:F239" si="25">E232/D232</f>
        <v>3.16</v>
      </c>
      <c r="G232" s="102"/>
      <c r="H232" s="103"/>
      <c r="I232" s="2"/>
      <c r="J232" s="6"/>
      <c r="M232" s="39"/>
    </row>
    <row r="233" spans="1:13" s="97" customFormat="1">
      <c r="A233" s="129">
        <v>602</v>
      </c>
      <c r="B233" s="2" t="s">
        <v>290</v>
      </c>
      <c r="C233" s="6">
        <v>1</v>
      </c>
      <c r="D233" s="6">
        <v>25</v>
      </c>
      <c r="E233" s="39">
        <f t="shared" si="24"/>
        <v>-24</v>
      </c>
      <c r="F233" s="43">
        <f t="shared" si="25"/>
        <v>-0.96</v>
      </c>
      <c r="G233" s="102"/>
      <c r="H233" s="103"/>
      <c r="I233" s="2"/>
      <c r="J233" s="6"/>
      <c r="M233" s="39"/>
    </row>
    <row r="234" spans="1:13" s="97" customFormat="1">
      <c r="A234" s="129">
        <v>606</v>
      </c>
      <c r="B234" s="2" t="s">
        <v>36</v>
      </c>
      <c r="C234" s="6">
        <v>25</v>
      </c>
      <c r="D234" s="6">
        <v>17</v>
      </c>
      <c r="E234" s="39">
        <f t="shared" si="24"/>
        <v>8</v>
      </c>
      <c r="F234" s="43">
        <f t="shared" si="25"/>
        <v>0.47058823529411764</v>
      </c>
      <c r="G234" s="102"/>
      <c r="H234" s="103"/>
      <c r="I234" s="2"/>
      <c r="J234" s="6"/>
      <c r="M234" s="39"/>
    </row>
    <row r="235" spans="1:13" s="97" customFormat="1">
      <c r="A235" s="129">
        <v>609</v>
      </c>
      <c r="B235" s="2" t="s">
        <v>171</v>
      </c>
      <c r="C235" s="6">
        <v>121</v>
      </c>
      <c r="D235" s="6">
        <v>103</v>
      </c>
      <c r="E235" s="39">
        <f t="shared" si="24"/>
        <v>18</v>
      </c>
      <c r="F235" s="43">
        <f t="shared" si="25"/>
        <v>0.17475728155339806</v>
      </c>
      <c r="G235" s="102"/>
      <c r="H235" s="103"/>
      <c r="I235" s="2"/>
      <c r="J235" s="6"/>
      <c r="M235" s="39"/>
    </row>
    <row r="236" spans="1:13" s="97" customFormat="1">
      <c r="A236" s="129">
        <v>610</v>
      </c>
      <c r="B236" s="2" t="s">
        <v>48</v>
      </c>
      <c r="C236" s="6">
        <v>75</v>
      </c>
      <c r="D236" s="6">
        <v>45</v>
      </c>
      <c r="E236" s="39">
        <f t="shared" si="24"/>
        <v>30</v>
      </c>
      <c r="F236" s="43">
        <f t="shared" si="25"/>
        <v>0.66666666666666663</v>
      </c>
      <c r="G236" s="102"/>
      <c r="H236" s="103"/>
      <c r="I236" s="2"/>
      <c r="J236" s="6"/>
      <c r="M236" s="39"/>
    </row>
    <row r="237" spans="1:13" s="97" customFormat="1">
      <c r="A237" s="129">
        <v>611</v>
      </c>
      <c r="B237" s="2" t="s">
        <v>132</v>
      </c>
      <c r="C237" s="6">
        <v>22</v>
      </c>
      <c r="D237" s="6">
        <v>37</v>
      </c>
      <c r="E237" s="39">
        <f t="shared" si="24"/>
        <v>-15</v>
      </c>
      <c r="F237" s="43">
        <f t="shared" si="25"/>
        <v>-0.40540540540540543</v>
      </c>
      <c r="G237" s="102"/>
      <c r="H237" s="103"/>
      <c r="I237" s="2"/>
      <c r="J237" s="6"/>
      <c r="M237" s="39"/>
    </row>
    <row r="238" spans="1:13" s="97" customFormat="1">
      <c r="A238" s="129">
        <v>612</v>
      </c>
      <c r="B238" s="2" t="s">
        <v>30</v>
      </c>
      <c r="C238" s="6">
        <v>272</v>
      </c>
      <c r="D238" s="6">
        <v>281</v>
      </c>
      <c r="E238" s="39">
        <f t="shared" si="24"/>
        <v>-9</v>
      </c>
      <c r="F238" s="43">
        <f t="shared" si="25"/>
        <v>-3.2028469750889681E-2</v>
      </c>
      <c r="G238" s="102"/>
      <c r="H238" s="103"/>
      <c r="I238" s="2"/>
      <c r="J238" s="6"/>
      <c r="M238" s="39"/>
    </row>
    <row r="239" spans="1:13" s="97" customFormat="1">
      <c r="A239" s="129">
        <v>615</v>
      </c>
      <c r="B239" s="2" t="s">
        <v>287</v>
      </c>
      <c r="C239" s="6">
        <v>2</v>
      </c>
      <c r="D239" s="6">
        <v>11</v>
      </c>
      <c r="E239" s="39">
        <f t="shared" si="24"/>
        <v>-9</v>
      </c>
      <c r="F239" s="43">
        <f t="shared" si="25"/>
        <v>-0.81818181818181823</v>
      </c>
      <c r="G239" s="102"/>
      <c r="H239" s="103"/>
      <c r="I239" s="2"/>
      <c r="J239" s="6"/>
      <c r="M239" s="39"/>
    </row>
    <row r="240" spans="1:13" s="97" customFormat="1">
      <c r="A240" s="129">
        <v>616</v>
      </c>
      <c r="B240" s="2" t="s">
        <v>333</v>
      </c>
      <c r="C240" s="6">
        <v>0</v>
      </c>
      <c r="D240" s="6">
        <v>7</v>
      </c>
      <c r="E240" s="39">
        <f t="shared" si="24"/>
        <v>-7</v>
      </c>
      <c r="F240" s="116"/>
      <c r="G240" s="102"/>
      <c r="H240" s="103"/>
      <c r="I240" s="2"/>
      <c r="J240" s="6"/>
      <c r="M240" s="39"/>
    </row>
    <row r="241" spans="1:13" s="97" customFormat="1">
      <c r="A241" s="129">
        <v>620</v>
      </c>
      <c r="B241" s="2" t="s">
        <v>334</v>
      </c>
      <c r="C241" s="6">
        <v>0</v>
      </c>
      <c r="D241" s="6">
        <v>1</v>
      </c>
      <c r="E241" s="39">
        <f t="shared" si="24"/>
        <v>-1</v>
      </c>
      <c r="F241" s="116"/>
      <c r="G241" s="102"/>
      <c r="H241" s="103"/>
      <c r="I241" s="2"/>
      <c r="J241" s="6"/>
      <c r="M241" s="39"/>
    </row>
    <row r="242" spans="1:13" s="97" customFormat="1">
      <c r="A242" s="129">
        <v>621</v>
      </c>
      <c r="B242" s="2" t="s">
        <v>8</v>
      </c>
      <c r="C242" s="6">
        <v>508</v>
      </c>
      <c r="D242" s="6">
        <v>616</v>
      </c>
      <c r="E242" s="39">
        <f t="shared" si="24"/>
        <v>-108</v>
      </c>
      <c r="F242" s="43">
        <f t="shared" ref="F242:F251" si="26">E242/D242</f>
        <v>-0.17532467532467533</v>
      </c>
      <c r="G242" s="102"/>
      <c r="H242" s="103"/>
      <c r="I242" s="2"/>
      <c r="J242" s="6"/>
      <c r="M242" s="39"/>
    </row>
    <row r="243" spans="1:13" s="97" customFormat="1">
      <c r="A243" s="129">
        <v>622</v>
      </c>
      <c r="B243" s="2" t="s">
        <v>55</v>
      </c>
      <c r="C243" s="6">
        <v>2</v>
      </c>
      <c r="D243" s="6">
        <v>14</v>
      </c>
      <c r="E243" s="39">
        <f t="shared" si="24"/>
        <v>-12</v>
      </c>
      <c r="F243" s="43">
        <f t="shared" si="26"/>
        <v>-0.8571428571428571</v>
      </c>
      <c r="G243" s="102"/>
      <c r="H243" s="103"/>
      <c r="I243" s="2"/>
      <c r="J243" s="6"/>
      <c r="M243" s="39"/>
    </row>
    <row r="244" spans="1:13" s="97" customFormat="1">
      <c r="A244" s="129">
        <v>623</v>
      </c>
      <c r="B244" s="2" t="s">
        <v>238</v>
      </c>
      <c r="C244" s="6">
        <v>24</v>
      </c>
      <c r="D244" s="6">
        <v>12</v>
      </c>
      <c r="E244" s="39">
        <f t="shared" si="24"/>
        <v>12</v>
      </c>
      <c r="F244" s="43">
        <f t="shared" si="26"/>
        <v>1</v>
      </c>
      <c r="G244" s="102"/>
      <c r="H244" s="103"/>
      <c r="I244" s="2"/>
      <c r="J244" s="6"/>
      <c r="M244" s="39"/>
    </row>
    <row r="245" spans="1:13" s="97" customFormat="1">
      <c r="A245" s="129">
        <v>625</v>
      </c>
      <c r="B245" s="2" t="s">
        <v>19</v>
      </c>
      <c r="C245" s="6">
        <v>380</v>
      </c>
      <c r="D245" s="6">
        <v>346</v>
      </c>
      <c r="E245" s="39">
        <f t="shared" si="24"/>
        <v>34</v>
      </c>
      <c r="F245" s="43">
        <f t="shared" si="26"/>
        <v>9.8265895953757232E-2</v>
      </c>
      <c r="G245" s="102"/>
      <c r="H245" s="103"/>
      <c r="I245" s="2"/>
      <c r="J245" s="6"/>
      <c r="M245" s="39"/>
    </row>
    <row r="246" spans="1:13" s="97" customFormat="1">
      <c r="A246" s="129">
        <v>630</v>
      </c>
      <c r="B246" s="2" t="s">
        <v>293</v>
      </c>
      <c r="C246" s="6">
        <v>19</v>
      </c>
      <c r="D246" s="6">
        <v>16</v>
      </c>
      <c r="E246" s="39">
        <f t="shared" si="24"/>
        <v>3</v>
      </c>
      <c r="F246" s="43">
        <f t="shared" si="26"/>
        <v>0.1875</v>
      </c>
      <c r="G246" s="102"/>
      <c r="H246" s="103"/>
      <c r="I246" s="2"/>
      <c r="J246" s="6"/>
      <c r="M246" s="39"/>
    </row>
    <row r="247" spans="1:13" s="97" customFormat="1">
      <c r="A247" s="129">
        <v>634</v>
      </c>
      <c r="B247" s="2" t="s">
        <v>93</v>
      </c>
      <c r="C247" s="6">
        <v>1</v>
      </c>
      <c r="D247" s="6">
        <v>13</v>
      </c>
      <c r="E247" s="39">
        <f t="shared" si="24"/>
        <v>-12</v>
      </c>
      <c r="F247" s="43">
        <f t="shared" si="26"/>
        <v>-0.92307692307692313</v>
      </c>
      <c r="G247" s="102"/>
      <c r="H247" s="103"/>
      <c r="I247" s="2"/>
      <c r="J247" s="6"/>
      <c r="M247" s="39"/>
    </row>
    <row r="248" spans="1:13" s="97" customFormat="1">
      <c r="A248" s="129">
        <v>639</v>
      </c>
      <c r="B248" s="2" t="s">
        <v>252</v>
      </c>
      <c r="C248" s="6">
        <v>20</v>
      </c>
      <c r="D248" s="6">
        <v>12</v>
      </c>
      <c r="E248" s="39">
        <f t="shared" si="24"/>
        <v>8</v>
      </c>
      <c r="F248" s="43">
        <f t="shared" si="26"/>
        <v>0.66666666666666663</v>
      </c>
      <c r="G248" s="102"/>
      <c r="H248" s="103"/>
      <c r="I248" s="2"/>
      <c r="J248" s="6"/>
      <c r="M248" s="39"/>
    </row>
    <row r="249" spans="1:13" s="97" customFormat="1">
      <c r="A249" s="129">
        <v>640</v>
      </c>
      <c r="B249" s="2" t="s">
        <v>259</v>
      </c>
      <c r="C249" s="6">
        <v>30</v>
      </c>
      <c r="D249" s="6">
        <v>16</v>
      </c>
      <c r="E249" s="39">
        <f t="shared" si="24"/>
        <v>14</v>
      </c>
      <c r="F249" s="43">
        <f t="shared" si="26"/>
        <v>0.875</v>
      </c>
      <c r="G249" s="102"/>
      <c r="H249" s="103"/>
      <c r="I249" s="2"/>
      <c r="J249" s="6"/>
      <c r="M249" s="39"/>
    </row>
    <row r="250" spans="1:13" s="97" customFormat="1">
      <c r="A250" s="129">
        <v>642</v>
      </c>
      <c r="B250" s="2" t="s">
        <v>16</v>
      </c>
      <c r="C250" s="6">
        <v>240</v>
      </c>
      <c r="D250" s="6">
        <v>241</v>
      </c>
      <c r="E250" s="39">
        <f t="shared" si="24"/>
        <v>-1</v>
      </c>
      <c r="F250" s="43">
        <f t="shared" si="26"/>
        <v>-4.1493775933609959E-3</v>
      </c>
      <c r="G250" s="102"/>
      <c r="H250" s="103"/>
      <c r="I250" s="2"/>
      <c r="J250" s="6"/>
      <c r="M250" s="39"/>
    </row>
    <row r="251" spans="1:13" s="97" customFormat="1">
      <c r="A251" s="129">
        <v>643</v>
      </c>
      <c r="B251" s="2" t="s">
        <v>113</v>
      </c>
      <c r="C251" s="6">
        <v>24</v>
      </c>
      <c r="D251" s="6">
        <v>9</v>
      </c>
      <c r="E251" s="39">
        <f t="shared" si="24"/>
        <v>15</v>
      </c>
      <c r="F251" s="43">
        <f t="shared" si="26"/>
        <v>1.6666666666666667</v>
      </c>
      <c r="G251" s="102"/>
      <c r="H251" s="103"/>
      <c r="I251" s="2"/>
      <c r="J251" s="6"/>
      <c r="M251" s="39"/>
    </row>
    <row r="252" spans="1:13" s="97" customFormat="1">
      <c r="A252" s="129">
        <v>646</v>
      </c>
      <c r="B252" s="2" t="s">
        <v>374</v>
      </c>
      <c r="C252" s="6">
        <v>1</v>
      </c>
      <c r="D252" s="6">
        <v>0</v>
      </c>
      <c r="E252" s="39">
        <f t="shared" si="24"/>
        <v>1</v>
      </c>
      <c r="F252" s="116"/>
      <c r="G252" s="102"/>
      <c r="H252" s="103"/>
      <c r="I252" s="2"/>
      <c r="J252" s="6"/>
      <c r="M252" s="39"/>
    </row>
    <row r="253" spans="1:13" s="97" customFormat="1">
      <c r="A253" s="129">
        <v>653</v>
      </c>
      <c r="B253" s="2" t="s">
        <v>335</v>
      </c>
      <c r="C253" s="6">
        <v>0</v>
      </c>
      <c r="D253" s="6">
        <v>1</v>
      </c>
      <c r="E253" s="39">
        <f t="shared" si="24"/>
        <v>-1</v>
      </c>
      <c r="F253" s="116"/>
      <c r="G253" s="102"/>
      <c r="H253" s="103"/>
      <c r="I253" s="2"/>
      <c r="J253" s="6"/>
      <c r="M253" s="39"/>
    </row>
    <row r="254" spans="1:13" s="97" customFormat="1">
      <c r="A254" s="129">
        <v>654</v>
      </c>
      <c r="B254" s="2" t="s">
        <v>212</v>
      </c>
      <c r="C254" s="6">
        <v>197</v>
      </c>
      <c r="D254" s="6">
        <v>164</v>
      </c>
      <c r="E254" s="39">
        <f t="shared" si="24"/>
        <v>33</v>
      </c>
      <c r="F254" s="43">
        <f>E254/D254</f>
        <v>0.20121951219512196</v>
      </c>
      <c r="G254" s="102"/>
      <c r="H254" s="103"/>
      <c r="I254" s="2"/>
      <c r="J254" s="6"/>
      <c r="M254" s="39"/>
    </row>
    <row r="255" spans="1:13" s="97" customFormat="1">
      <c r="A255" s="129">
        <v>655</v>
      </c>
      <c r="B255" s="2" t="s">
        <v>297</v>
      </c>
      <c r="C255" s="6">
        <v>0</v>
      </c>
      <c r="D255" s="6">
        <v>15</v>
      </c>
      <c r="E255" s="39">
        <f t="shared" si="24"/>
        <v>-15</v>
      </c>
      <c r="F255" s="116"/>
      <c r="G255" s="102"/>
      <c r="H255" s="103"/>
      <c r="I255" s="2"/>
      <c r="J255" s="6"/>
      <c r="M255" s="39"/>
    </row>
    <row r="256" spans="1:13" s="97" customFormat="1">
      <c r="A256" s="129">
        <v>658</v>
      </c>
      <c r="B256" s="2" t="s">
        <v>336</v>
      </c>
      <c r="C256" s="6">
        <v>2</v>
      </c>
      <c r="D256" s="6">
        <v>1</v>
      </c>
      <c r="E256" s="39">
        <f t="shared" si="24"/>
        <v>1</v>
      </c>
      <c r="F256" s="43">
        <f>E256/D256</f>
        <v>1</v>
      </c>
      <c r="G256" s="102"/>
      <c r="H256" s="103"/>
      <c r="I256" s="2"/>
      <c r="J256" s="6"/>
      <c r="M256" s="39"/>
    </row>
    <row r="257" spans="1:13" s="97" customFormat="1">
      <c r="A257" s="129">
        <v>659</v>
      </c>
      <c r="B257" s="2" t="s">
        <v>275</v>
      </c>
      <c r="C257" s="6">
        <v>7</v>
      </c>
      <c r="D257" s="6">
        <v>0</v>
      </c>
      <c r="E257" s="39">
        <f t="shared" si="24"/>
        <v>7</v>
      </c>
      <c r="F257" s="116"/>
      <c r="G257" s="102"/>
      <c r="H257" s="103"/>
      <c r="I257" s="2"/>
      <c r="J257" s="6"/>
      <c r="M257" s="39"/>
    </row>
    <row r="258" spans="1:13" s="97" customFormat="1">
      <c r="A258" s="129">
        <v>660</v>
      </c>
      <c r="B258" s="2" t="s">
        <v>242</v>
      </c>
      <c r="C258" s="6">
        <v>3</v>
      </c>
      <c r="D258" s="6">
        <v>16</v>
      </c>
      <c r="E258" s="39">
        <f t="shared" si="24"/>
        <v>-13</v>
      </c>
      <c r="F258" s="43">
        <f>E258/D258</f>
        <v>-0.8125</v>
      </c>
      <c r="G258" s="102"/>
      <c r="H258" s="103"/>
      <c r="I258" s="2"/>
      <c r="J258" s="6"/>
      <c r="M258" s="39"/>
    </row>
    <row r="259" spans="1:13" s="97" customFormat="1">
      <c r="A259" s="129">
        <v>661</v>
      </c>
      <c r="B259" s="2" t="s">
        <v>294</v>
      </c>
      <c r="C259" s="6">
        <v>5</v>
      </c>
      <c r="D259" s="6">
        <v>0</v>
      </c>
      <c r="E259" s="39">
        <f t="shared" si="24"/>
        <v>5</v>
      </c>
      <c r="F259" s="116"/>
      <c r="G259" s="102"/>
      <c r="H259" s="103"/>
      <c r="I259" s="2"/>
      <c r="J259" s="6"/>
      <c r="M259" s="39"/>
    </row>
    <row r="260" spans="1:13" s="97" customFormat="1">
      <c r="A260" s="129">
        <v>663</v>
      </c>
      <c r="B260" s="2" t="s">
        <v>45</v>
      </c>
      <c r="C260" s="6">
        <v>96</v>
      </c>
      <c r="D260" s="6">
        <v>134</v>
      </c>
      <c r="E260" s="39">
        <f t="shared" si="24"/>
        <v>-38</v>
      </c>
      <c r="F260" s="43">
        <f t="shared" ref="F260:F269" si="27">E260/D260</f>
        <v>-0.28358208955223879</v>
      </c>
      <c r="G260" s="102"/>
      <c r="H260" s="103"/>
      <c r="I260" s="2"/>
      <c r="J260" s="6"/>
      <c r="M260" s="39"/>
    </row>
    <row r="261" spans="1:13" s="97" customFormat="1">
      <c r="A261" s="129">
        <v>670</v>
      </c>
      <c r="B261" s="2" t="s">
        <v>194</v>
      </c>
      <c r="C261" s="6">
        <v>48</v>
      </c>
      <c r="D261" s="6">
        <v>47</v>
      </c>
      <c r="E261" s="39">
        <f t="shared" si="24"/>
        <v>1</v>
      </c>
      <c r="F261" s="43">
        <f t="shared" si="27"/>
        <v>2.1276595744680851E-2</v>
      </c>
      <c r="G261" s="102"/>
      <c r="H261" s="103"/>
      <c r="I261" s="2"/>
      <c r="J261" s="6"/>
      <c r="M261" s="39"/>
    </row>
    <row r="262" spans="1:13" s="97" customFormat="1">
      <c r="A262" s="129">
        <v>671</v>
      </c>
      <c r="B262" s="2" t="s">
        <v>178</v>
      </c>
      <c r="C262" s="6">
        <v>10</v>
      </c>
      <c r="D262" s="6">
        <v>3</v>
      </c>
      <c r="E262" s="39">
        <f t="shared" si="24"/>
        <v>7</v>
      </c>
      <c r="F262" s="43">
        <f t="shared" si="27"/>
        <v>2.3333333333333335</v>
      </c>
      <c r="G262" s="102"/>
      <c r="H262" s="103"/>
      <c r="I262" s="2"/>
      <c r="J262" s="6"/>
      <c r="M262" s="39"/>
    </row>
    <row r="263" spans="1:13" s="97" customFormat="1">
      <c r="A263" s="129">
        <v>674</v>
      </c>
      <c r="B263" s="2" t="s">
        <v>260</v>
      </c>
      <c r="C263" s="6">
        <v>72</v>
      </c>
      <c r="D263" s="6">
        <v>15</v>
      </c>
      <c r="E263" s="39">
        <f t="shared" si="24"/>
        <v>57</v>
      </c>
      <c r="F263" s="43">
        <f t="shared" si="27"/>
        <v>3.8</v>
      </c>
      <c r="G263" s="102"/>
      <c r="H263" s="103"/>
      <c r="I263" s="2"/>
      <c r="J263" s="6"/>
      <c r="M263" s="39"/>
    </row>
    <row r="264" spans="1:13" s="97" customFormat="1">
      <c r="A264" s="129">
        <v>675</v>
      </c>
      <c r="B264" s="2" t="s">
        <v>213</v>
      </c>
      <c r="C264" s="6">
        <v>40</v>
      </c>
      <c r="D264" s="6">
        <v>63</v>
      </c>
      <c r="E264" s="39">
        <f t="shared" si="24"/>
        <v>-23</v>
      </c>
      <c r="F264" s="43">
        <f t="shared" si="27"/>
        <v>-0.36507936507936506</v>
      </c>
      <c r="G264" s="102"/>
      <c r="H264" s="103"/>
      <c r="I264" s="2"/>
      <c r="J264" s="6"/>
      <c r="M264" s="39"/>
    </row>
    <row r="265" spans="1:13" s="97" customFormat="1">
      <c r="A265" s="129">
        <v>678</v>
      </c>
      <c r="B265" s="2" t="s">
        <v>23</v>
      </c>
      <c r="C265" s="6">
        <v>159</v>
      </c>
      <c r="D265" s="6">
        <v>243</v>
      </c>
      <c r="E265" s="39">
        <f t="shared" si="24"/>
        <v>-84</v>
      </c>
      <c r="F265" s="43">
        <f t="shared" si="27"/>
        <v>-0.34567901234567899</v>
      </c>
      <c r="G265" s="102"/>
      <c r="H265" s="103"/>
      <c r="I265" s="2"/>
      <c r="J265" s="6"/>
      <c r="M265" s="39"/>
    </row>
    <row r="266" spans="1:13" s="97" customFormat="1">
      <c r="A266" s="129">
        <v>679</v>
      </c>
      <c r="B266" s="2" t="s">
        <v>215</v>
      </c>
      <c r="C266" s="6">
        <v>373</v>
      </c>
      <c r="D266" s="6">
        <v>333</v>
      </c>
      <c r="E266" s="39">
        <f t="shared" si="24"/>
        <v>40</v>
      </c>
      <c r="F266" s="43">
        <f t="shared" si="27"/>
        <v>0.12012012012012012</v>
      </c>
      <c r="G266" s="102"/>
      <c r="H266" s="103"/>
      <c r="I266" s="2"/>
      <c r="J266" s="6"/>
      <c r="M266" s="39"/>
    </row>
    <row r="267" spans="1:13" s="97" customFormat="1">
      <c r="A267" s="129">
        <v>681</v>
      </c>
      <c r="B267" s="2" t="s">
        <v>337</v>
      </c>
      <c r="C267" s="6">
        <v>19</v>
      </c>
      <c r="D267" s="6">
        <v>4</v>
      </c>
      <c r="E267" s="39">
        <f t="shared" si="24"/>
        <v>15</v>
      </c>
      <c r="F267" s="43">
        <f t="shared" si="27"/>
        <v>3.75</v>
      </c>
      <c r="G267" s="102"/>
      <c r="H267" s="103"/>
      <c r="I267" s="2"/>
      <c r="J267" s="6"/>
      <c r="M267" s="39"/>
    </row>
    <row r="268" spans="1:13" s="97" customFormat="1">
      <c r="A268" s="129">
        <v>682</v>
      </c>
      <c r="B268" s="2" t="s">
        <v>288</v>
      </c>
      <c r="C268" s="6">
        <v>87</v>
      </c>
      <c r="D268" s="6">
        <v>7</v>
      </c>
      <c r="E268" s="39">
        <f t="shared" si="24"/>
        <v>80</v>
      </c>
      <c r="F268" s="43">
        <f t="shared" si="27"/>
        <v>11.428571428571429</v>
      </c>
      <c r="G268" s="102"/>
      <c r="H268" s="103"/>
      <c r="I268" s="2"/>
      <c r="J268" s="6"/>
      <c r="M268" s="39"/>
    </row>
    <row r="269" spans="1:13" s="97" customFormat="1">
      <c r="A269" s="129">
        <v>683</v>
      </c>
      <c r="B269" s="2" t="s">
        <v>296</v>
      </c>
      <c r="C269" s="6">
        <v>13</v>
      </c>
      <c r="D269" s="6">
        <v>2</v>
      </c>
      <c r="E269" s="39">
        <f t="shared" si="24"/>
        <v>11</v>
      </c>
      <c r="F269" s="43">
        <f t="shared" si="27"/>
        <v>5.5</v>
      </c>
      <c r="G269" s="102"/>
      <c r="H269" s="103"/>
      <c r="I269" s="2"/>
      <c r="J269" s="6"/>
      <c r="M269" s="39"/>
    </row>
    <row r="270" spans="1:13" s="97" customFormat="1">
      <c r="A270" s="129">
        <v>695</v>
      </c>
      <c r="B270" s="2" t="s">
        <v>375</v>
      </c>
      <c r="C270" s="6">
        <v>11</v>
      </c>
      <c r="D270" s="6">
        <v>0</v>
      </c>
      <c r="E270" s="39">
        <f t="shared" si="24"/>
        <v>11</v>
      </c>
      <c r="F270" s="116"/>
      <c r="G270" s="102"/>
      <c r="H270" s="103"/>
      <c r="I270" s="2"/>
      <c r="J270" s="6"/>
      <c r="M270" s="39"/>
    </row>
    <row r="271" spans="1:13" s="97" customFormat="1">
      <c r="A271" s="129"/>
      <c r="B271" s="2"/>
      <c r="C271" s="123">
        <f>SUM(C232:C270)</f>
        <v>3013</v>
      </c>
      <c r="D271" s="123">
        <f t="shared" ref="D271:E271" si="28">SUM(D232:D270)</f>
        <v>2895</v>
      </c>
      <c r="E271" s="123">
        <f t="shared" si="28"/>
        <v>118</v>
      </c>
      <c r="F271" s="124">
        <f>E271/D271</f>
        <v>4.0759930915371327E-2</v>
      </c>
      <c r="G271" s="102"/>
      <c r="H271" s="103"/>
      <c r="I271" s="2"/>
      <c r="J271" s="6"/>
      <c r="M271" s="39"/>
    </row>
    <row r="272" spans="1:13" s="97" customFormat="1">
      <c r="A272" s="129"/>
      <c r="B272" s="2"/>
      <c r="C272" s="6"/>
      <c r="D272" s="6"/>
      <c r="E272" s="39"/>
      <c r="F272" s="39"/>
      <c r="G272" s="102"/>
      <c r="H272" s="103"/>
      <c r="I272" s="2"/>
      <c r="J272" s="6"/>
      <c r="M272" s="39"/>
    </row>
    <row r="273" spans="1:13" s="97" customFormat="1" ht="18">
      <c r="A273" s="129"/>
      <c r="B273" s="122" t="s">
        <v>361</v>
      </c>
      <c r="C273" s="6"/>
      <c r="D273" s="6"/>
      <c r="E273" s="39"/>
      <c r="F273" s="39"/>
      <c r="G273" s="102"/>
      <c r="H273" s="103"/>
      <c r="I273" s="2"/>
      <c r="J273" s="6"/>
      <c r="M273" s="39"/>
    </row>
    <row r="274" spans="1:13" s="97" customFormat="1">
      <c r="A274" s="129">
        <v>701</v>
      </c>
      <c r="B274" s="2" t="s">
        <v>94</v>
      </c>
      <c r="C274" s="6">
        <v>14</v>
      </c>
      <c r="D274" s="6">
        <v>19</v>
      </c>
      <c r="E274" s="39">
        <f t="shared" ref="E274:E299" si="29">C274-D274</f>
        <v>-5</v>
      </c>
      <c r="F274" s="43">
        <f>E274/D274</f>
        <v>-0.26315789473684209</v>
      </c>
      <c r="G274" s="102"/>
      <c r="H274" s="103"/>
      <c r="I274" s="2"/>
      <c r="J274" s="6"/>
      <c r="M274" s="39"/>
    </row>
    <row r="275" spans="1:13" s="97" customFormat="1">
      <c r="A275" s="129">
        <v>707</v>
      </c>
      <c r="B275" s="2" t="s">
        <v>289</v>
      </c>
      <c r="C275" s="6">
        <v>0</v>
      </c>
      <c r="D275" s="6">
        <v>1</v>
      </c>
      <c r="E275" s="39">
        <f t="shared" si="29"/>
        <v>-1</v>
      </c>
      <c r="F275" s="116"/>
      <c r="G275" s="102"/>
      <c r="H275" s="103"/>
      <c r="I275" s="2"/>
      <c r="J275" s="6"/>
      <c r="M275" s="39"/>
    </row>
    <row r="276" spans="1:13" s="97" customFormat="1">
      <c r="A276" s="129">
        <v>709</v>
      </c>
      <c r="B276" s="2" t="s">
        <v>156</v>
      </c>
      <c r="C276" s="6">
        <v>86</v>
      </c>
      <c r="D276" s="6">
        <v>71</v>
      </c>
      <c r="E276" s="39">
        <f t="shared" si="29"/>
        <v>15</v>
      </c>
      <c r="F276" s="43">
        <f>E276/D276</f>
        <v>0.21126760563380281</v>
      </c>
      <c r="G276" s="102"/>
      <c r="H276" s="103"/>
      <c r="I276" s="2"/>
      <c r="J276" s="6"/>
      <c r="M276" s="39"/>
    </row>
    <row r="277" spans="1:13" s="97" customFormat="1">
      <c r="A277" s="129">
        <v>710</v>
      </c>
      <c r="B277" s="2" t="s">
        <v>338</v>
      </c>
      <c r="C277" s="6">
        <v>0</v>
      </c>
      <c r="D277" s="6">
        <v>1</v>
      </c>
      <c r="E277" s="39">
        <f t="shared" si="29"/>
        <v>-1</v>
      </c>
      <c r="F277" s="116"/>
      <c r="G277" s="102"/>
      <c r="H277" s="103"/>
      <c r="I277" s="2"/>
      <c r="J277" s="6"/>
      <c r="M277" s="39"/>
    </row>
    <row r="278" spans="1:13" s="97" customFormat="1">
      <c r="A278" s="129">
        <v>711</v>
      </c>
      <c r="B278" s="2" t="s">
        <v>253</v>
      </c>
      <c r="C278" s="6">
        <v>18</v>
      </c>
      <c r="D278" s="6">
        <v>6</v>
      </c>
      <c r="E278" s="39">
        <f t="shared" si="29"/>
        <v>12</v>
      </c>
      <c r="F278" s="43">
        <f>E278/D278</f>
        <v>2</v>
      </c>
      <c r="G278" s="102"/>
      <c r="H278" s="103"/>
      <c r="I278" s="2"/>
      <c r="J278" s="6"/>
      <c r="M278" s="39"/>
    </row>
    <row r="279" spans="1:13" s="97" customFormat="1">
      <c r="A279" s="129">
        <v>712</v>
      </c>
      <c r="B279" s="2" t="s">
        <v>216</v>
      </c>
      <c r="C279" s="6">
        <v>130</v>
      </c>
      <c r="D279" s="6">
        <v>150</v>
      </c>
      <c r="E279" s="39">
        <f t="shared" si="29"/>
        <v>-20</v>
      </c>
      <c r="F279" s="43">
        <f>E279/D279</f>
        <v>-0.13333333333333333</v>
      </c>
      <c r="G279" s="102"/>
      <c r="H279" s="103"/>
      <c r="I279" s="2"/>
      <c r="J279" s="6"/>
      <c r="M279" s="39"/>
    </row>
    <row r="280" spans="1:13" s="97" customFormat="1">
      <c r="A280" s="129">
        <v>713</v>
      </c>
      <c r="B280" s="2" t="s">
        <v>376</v>
      </c>
      <c r="C280" s="6">
        <v>1</v>
      </c>
      <c r="D280" s="6">
        <v>0</v>
      </c>
      <c r="E280" s="39">
        <f t="shared" si="29"/>
        <v>1</v>
      </c>
      <c r="F280" s="116"/>
      <c r="G280" s="102"/>
      <c r="H280" s="103"/>
      <c r="I280" s="2"/>
      <c r="J280" s="6"/>
      <c r="M280" s="39"/>
    </row>
    <row r="281" spans="1:13" s="97" customFormat="1">
      <c r="A281" s="129">
        <v>717</v>
      </c>
      <c r="B281" s="2" t="s">
        <v>227</v>
      </c>
      <c r="C281" s="6">
        <v>2</v>
      </c>
      <c r="D281" s="6">
        <v>4</v>
      </c>
      <c r="E281" s="39">
        <f t="shared" si="29"/>
        <v>-2</v>
      </c>
      <c r="F281" s="43">
        <f>E281/D281</f>
        <v>-0.5</v>
      </c>
      <c r="G281" s="102"/>
      <c r="H281" s="103"/>
      <c r="I281" s="2"/>
      <c r="J281" s="6"/>
      <c r="M281" s="39"/>
    </row>
    <row r="282" spans="1:13" s="97" customFormat="1">
      <c r="A282" s="129">
        <v>718</v>
      </c>
      <c r="B282" s="2" t="s">
        <v>118</v>
      </c>
      <c r="C282" s="6">
        <v>100</v>
      </c>
      <c r="D282" s="6">
        <v>124</v>
      </c>
      <c r="E282" s="39">
        <f t="shared" si="29"/>
        <v>-24</v>
      </c>
      <c r="F282" s="43">
        <f>E282/D282</f>
        <v>-0.19354838709677419</v>
      </c>
      <c r="G282" s="102"/>
      <c r="H282" s="103"/>
      <c r="I282" s="2"/>
      <c r="J282" s="6"/>
      <c r="M282" s="39"/>
    </row>
    <row r="283" spans="1:13" s="97" customFormat="1">
      <c r="A283" s="129">
        <v>720</v>
      </c>
      <c r="B283" s="2" t="s">
        <v>283</v>
      </c>
      <c r="C283" s="6">
        <v>0</v>
      </c>
      <c r="D283" s="6">
        <v>5</v>
      </c>
      <c r="E283" s="39">
        <f t="shared" si="29"/>
        <v>-5</v>
      </c>
      <c r="F283" s="116"/>
      <c r="G283" s="102"/>
      <c r="H283" s="103"/>
      <c r="I283" s="2"/>
      <c r="J283" s="6"/>
      <c r="M283" s="39"/>
    </row>
    <row r="284" spans="1:13" s="97" customFormat="1">
      <c r="A284" s="129">
        <v>721</v>
      </c>
      <c r="B284" s="2" t="s">
        <v>70</v>
      </c>
      <c r="C284" s="6">
        <v>5</v>
      </c>
      <c r="D284" s="6">
        <v>13</v>
      </c>
      <c r="E284" s="39">
        <f t="shared" si="29"/>
        <v>-8</v>
      </c>
      <c r="F284" s="43">
        <f t="shared" ref="F284:F290" si="30">E284/D284</f>
        <v>-0.61538461538461542</v>
      </c>
      <c r="G284" s="102"/>
      <c r="H284" s="103"/>
      <c r="I284" s="2"/>
      <c r="J284" s="6"/>
      <c r="M284" s="39"/>
    </row>
    <row r="285" spans="1:13" s="97" customFormat="1">
      <c r="A285" s="129">
        <v>722</v>
      </c>
      <c r="B285" s="2" t="s">
        <v>27</v>
      </c>
      <c r="C285" s="6">
        <v>298</v>
      </c>
      <c r="D285" s="6">
        <v>312</v>
      </c>
      <c r="E285" s="39">
        <f t="shared" si="29"/>
        <v>-14</v>
      </c>
      <c r="F285" s="43">
        <f t="shared" si="30"/>
        <v>-4.4871794871794872E-2</v>
      </c>
      <c r="G285" s="102"/>
      <c r="H285" s="103"/>
      <c r="I285" s="2"/>
      <c r="J285" s="6"/>
      <c r="M285" s="39"/>
    </row>
    <row r="286" spans="1:13" s="97" customFormat="1">
      <c r="A286" s="129">
        <v>723</v>
      </c>
      <c r="B286" s="2" t="s">
        <v>39</v>
      </c>
      <c r="C286" s="6">
        <v>154</v>
      </c>
      <c r="D286" s="6">
        <v>238</v>
      </c>
      <c r="E286" s="39">
        <f t="shared" si="29"/>
        <v>-84</v>
      </c>
      <c r="F286" s="43">
        <f t="shared" si="30"/>
        <v>-0.35294117647058826</v>
      </c>
      <c r="G286" s="102"/>
      <c r="H286" s="103"/>
      <c r="I286" s="2"/>
      <c r="J286" s="6"/>
      <c r="M286" s="39"/>
    </row>
    <row r="287" spans="1:13" s="97" customFormat="1">
      <c r="A287" s="129">
        <v>724</v>
      </c>
      <c r="B287" s="2" t="s">
        <v>37</v>
      </c>
      <c r="C287" s="6">
        <v>161</v>
      </c>
      <c r="D287" s="6">
        <v>188</v>
      </c>
      <c r="E287" s="39">
        <f t="shared" si="29"/>
        <v>-27</v>
      </c>
      <c r="F287" s="43">
        <f t="shared" si="30"/>
        <v>-0.14361702127659576</v>
      </c>
      <c r="G287" s="102"/>
      <c r="H287" s="103"/>
      <c r="I287" s="2"/>
      <c r="J287" s="6"/>
      <c r="M287" s="39"/>
    </row>
    <row r="288" spans="1:13" s="97" customFormat="1">
      <c r="A288" s="129">
        <v>725</v>
      </c>
      <c r="B288" s="2" t="s">
        <v>174</v>
      </c>
      <c r="C288" s="6">
        <v>4</v>
      </c>
      <c r="D288" s="6">
        <v>12</v>
      </c>
      <c r="E288" s="39">
        <f t="shared" si="29"/>
        <v>-8</v>
      </c>
      <c r="F288" s="43">
        <f t="shared" si="30"/>
        <v>-0.66666666666666663</v>
      </c>
      <c r="G288" s="102"/>
      <c r="H288" s="103"/>
      <c r="I288" s="2"/>
      <c r="J288" s="6"/>
      <c r="M288" s="39"/>
    </row>
    <row r="289" spans="1:13" s="97" customFormat="1">
      <c r="A289" s="129">
        <v>726</v>
      </c>
      <c r="B289" s="2" t="s">
        <v>339</v>
      </c>
      <c r="C289" s="6">
        <v>2</v>
      </c>
      <c r="D289" s="6">
        <v>1</v>
      </c>
      <c r="E289" s="39">
        <f t="shared" si="29"/>
        <v>1</v>
      </c>
      <c r="F289" s="43">
        <f t="shared" si="30"/>
        <v>1</v>
      </c>
      <c r="G289" s="102"/>
      <c r="H289" s="103"/>
      <c r="I289" s="2"/>
      <c r="J289" s="6"/>
      <c r="M289" s="39"/>
    </row>
    <row r="290" spans="1:13" s="97" customFormat="1">
      <c r="A290" s="129">
        <v>728</v>
      </c>
      <c r="B290" s="2" t="s">
        <v>147</v>
      </c>
      <c r="C290" s="6">
        <v>118</v>
      </c>
      <c r="D290" s="6">
        <v>138</v>
      </c>
      <c r="E290" s="39">
        <f t="shared" si="29"/>
        <v>-20</v>
      </c>
      <c r="F290" s="43">
        <f t="shared" si="30"/>
        <v>-0.14492753623188406</v>
      </c>
      <c r="G290" s="102"/>
      <c r="H290" s="103"/>
      <c r="I290" s="2"/>
      <c r="J290" s="6"/>
      <c r="M290" s="39"/>
    </row>
    <row r="291" spans="1:13" s="97" customFormat="1">
      <c r="A291" s="129">
        <v>730</v>
      </c>
      <c r="B291" s="2" t="s">
        <v>340</v>
      </c>
      <c r="C291" s="6">
        <v>0</v>
      </c>
      <c r="D291" s="6">
        <v>7</v>
      </c>
      <c r="E291" s="39">
        <f t="shared" si="29"/>
        <v>-7</v>
      </c>
      <c r="F291" s="116"/>
      <c r="G291" s="102"/>
      <c r="H291" s="103"/>
      <c r="I291" s="2"/>
      <c r="J291" s="6"/>
      <c r="M291" s="39"/>
    </row>
    <row r="292" spans="1:13" s="97" customFormat="1">
      <c r="A292" s="129">
        <v>731</v>
      </c>
      <c r="B292" s="2" t="s">
        <v>193</v>
      </c>
      <c r="C292" s="6">
        <v>3</v>
      </c>
      <c r="D292" s="6">
        <v>19</v>
      </c>
      <c r="E292" s="39">
        <f t="shared" si="29"/>
        <v>-16</v>
      </c>
      <c r="F292" s="43">
        <f t="shared" ref="F292:F300" si="31">E292/D292</f>
        <v>-0.84210526315789469</v>
      </c>
      <c r="G292" s="102"/>
      <c r="H292" s="103"/>
      <c r="I292" s="2"/>
      <c r="J292" s="6"/>
      <c r="M292" s="39"/>
    </row>
    <row r="293" spans="1:13" s="97" customFormat="1">
      <c r="A293" s="129">
        <v>732</v>
      </c>
      <c r="B293" s="2" t="s">
        <v>157</v>
      </c>
      <c r="C293" s="6">
        <v>84</v>
      </c>
      <c r="D293" s="6">
        <v>98</v>
      </c>
      <c r="E293" s="39">
        <f t="shared" si="29"/>
        <v>-14</v>
      </c>
      <c r="F293" s="43">
        <f t="shared" si="31"/>
        <v>-0.14285714285714285</v>
      </c>
      <c r="G293" s="102"/>
      <c r="H293" s="103"/>
      <c r="I293" s="2"/>
      <c r="J293" s="6"/>
      <c r="M293" s="39"/>
    </row>
    <row r="294" spans="1:13" s="97" customFormat="1">
      <c r="A294" s="129">
        <v>734</v>
      </c>
      <c r="B294" s="2" t="s">
        <v>77</v>
      </c>
      <c r="C294" s="6">
        <v>10</v>
      </c>
      <c r="D294" s="6">
        <v>1</v>
      </c>
      <c r="E294" s="39">
        <f t="shared" si="29"/>
        <v>9</v>
      </c>
      <c r="F294" s="43">
        <f t="shared" si="31"/>
        <v>9</v>
      </c>
      <c r="G294" s="102"/>
      <c r="H294" s="103"/>
      <c r="I294" s="2"/>
      <c r="J294" s="6"/>
      <c r="M294" s="39"/>
    </row>
    <row r="295" spans="1:13" s="97" customFormat="1">
      <c r="A295" s="129">
        <v>735</v>
      </c>
      <c r="B295" s="2" t="s">
        <v>84</v>
      </c>
      <c r="C295" s="6">
        <v>164</v>
      </c>
      <c r="D295" s="6">
        <v>190</v>
      </c>
      <c r="E295" s="39">
        <f t="shared" si="29"/>
        <v>-26</v>
      </c>
      <c r="F295" s="43">
        <f t="shared" si="31"/>
        <v>-0.1368421052631579</v>
      </c>
      <c r="G295" s="102"/>
      <c r="H295" s="103"/>
      <c r="I295" s="2"/>
      <c r="J295" s="6"/>
      <c r="M295" s="39"/>
    </row>
    <row r="296" spans="1:13" s="97" customFormat="1">
      <c r="A296" s="129">
        <v>736</v>
      </c>
      <c r="B296" s="2" t="s">
        <v>151</v>
      </c>
      <c r="C296" s="6">
        <v>55</v>
      </c>
      <c r="D296" s="6">
        <v>27</v>
      </c>
      <c r="E296" s="39">
        <f t="shared" si="29"/>
        <v>28</v>
      </c>
      <c r="F296" s="43">
        <f t="shared" si="31"/>
        <v>1.037037037037037</v>
      </c>
      <c r="G296" s="102"/>
      <c r="H296" s="103"/>
      <c r="I296" s="2"/>
      <c r="J296" s="6"/>
      <c r="M296" s="39"/>
    </row>
    <row r="297" spans="1:13" s="97" customFormat="1">
      <c r="A297" s="129">
        <v>737</v>
      </c>
      <c r="B297" s="2" t="s">
        <v>254</v>
      </c>
      <c r="C297" s="6">
        <v>9</v>
      </c>
      <c r="D297" s="6">
        <v>6</v>
      </c>
      <c r="E297" s="39">
        <f t="shared" si="29"/>
        <v>3</v>
      </c>
      <c r="F297" s="43">
        <f t="shared" si="31"/>
        <v>0.5</v>
      </c>
      <c r="G297" s="102"/>
      <c r="H297" s="103"/>
      <c r="I297" s="2"/>
      <c r="J297" s="6"/>
      <c r="M297" s="39"/>
    </row>
    <row r="298" spans="1:13" s="97" customFormat="1">
      <c r="A298" s="129">
        <v>738</v>
      </c>
      <c r="B298" s="2" t="s">
        <v>148</v>
      </c>
      <c r="C298" s="6">
        <v>75</v>
      </c>
      <c r="D298" s="6">
        <v>85</v>
      </c>
      <c r="E298" s="39">
        <f t="shared" si="29"/>
        <v>-10</v>
      </c>
      <c r="F298" s="43">
        <f t="shared" si="31"/>
        <v>-0.11764705882352941</v>
      </c>
      <c r="G298" s="102"/>
      <c r="H298" s="103"/>
      <c r="I298" s="2"/>
      <c r="J298" s="6"/>
      <c r="M298" s="39"/>
    </row>
    <row r="299" spans="1:13" s="97" customFormat="1">
      <c r="A299" s="129">
        <v>739</v>
      </c>
      <c r="B299" s="2" t="s">
        <v>95</v>
      </c>
      <c r="C299" s="6">
        <v>16</v>
      </c>
      <c r="D299" s="6">
        <v>14</v>
      </c>
      <c r="E299" s="39">
        <f t="shared" si="29"/>
        <v>2</v>
      </c>
      <c r="F299" s="43">
        <f t="shared" si="31"/>
        <v>0.14285714285714285</v>
      </c>
      <c r="G299" s="102"/>
      <c r="H299" s="103"/>
      <c r="I299" s="2"/>
      <c r="J299" s="6"/>
      <c r="M299" s="39"/>
    </row>
    <row r="300" spans="1:13" s="97" customFormat="1">
      <c r="A300" s="129"/>
      <c r="B300" s="2"/>
      <c r="C300" s="123">
        <f>SUM(C274:C299)</f>
        <v>1509</v>
      </c>
      <c r="D300" s="123">
        <f t="shared" ref="D300:E300" si="32">SUM(D274:D299)</f>
        <v>1730</v>
      </c>
      <c r="E300" s="123">
        <f t="shared" si="32"/>
        <v>-221</v>
      </c>
      <c r="F300" s="124">
        <f t="shared" si="31"/>
        <v>-0.12774566473988438</v>
      </c>
      <c r="G300" s="102"/>
      <c r="H300" s="103"/>
      <c r="I300" s="2"/>
      <c r="J300" s="6"/>
      <c r="M300" s="39"/>
    </row>
    <row r="301" spans="1:13" s="97" customFormat="1">
      <c r="A301" s="129"/>
      <c r="B301" s="2"/>
      <c r="C301" s="6"/>
      <c r="D301" s="6"/>
      <c r="E301" s="39"/>
      <c r="F301" s="43"/>
      <c r="G301" s="102"/>
      <c r="H301" s="103"/>
      <c r="I301" s="2"/>
      <c r="J301" s="6"/>
      <c r="M301" s="39"/>
    </row>
    <row r="302" spans="1:13" s="97" customFormat="1" ht="18">
      <c r="A302" s="129"/>
      <c r="B302" s="122" t="s">
        <v>362</v>
      </c>
      <c r="C302" s="6"/>
      <c r="D302" s="6"/>
      <c r="E302" s="39"/>
      <c r="F302" s="43"/>
      <c r="G302" s="102"/>
      <c r="H302" s="103"/>
      <c r="I302" s="2"/>
      <c r="J302" s="6"/>
      <c r="M302" s="39"/>
    </row>
    <row r="303" spans="1:13" s="97" customFormat="1">
      <c r="A303" s="129">
        <v>802</v>
      </c>
      <c r="B303" s="2" t="s">
        <v>40</v>
      </c>
      <c r="C303" s="6">
        <v>244</v>
      </c>
      <c r="D303" s="6">
        <v>367</v>
      </c>
      <c r="E303" s="39">
        <f t="shared" ref="E303:E322" si="33">C303-D303</f>
        <v>-123</v>
      </c>
      <c r="F303" s="43">
        <f t="shared" ref="F303:F318" si="34">E303/D303</f>
        <v>-0.33514986376021799</v>
      </c>
      <c r="G303" s="102"/>
      <c r="H303" s="103"/>
      <c r="I303" s="2"/>
      <c r="J303" s="6"/>
      <c r="M303" s="39"/>
    </row>
    <row r="304" spans="1:13" s="97" customFormat="1">
      <c r="A304" s="129">
        <v>803</v>
      </c>
      <c r="B304" s="2" t="s">
        <v>245</v>
      </c>
      <c r="C304" s="6">
        <v>34</v>
      </c>
      <c r="D304" s="6">
        <v>40</v>
      </c>
      <c r="E304" s="39">
        <f t="shared" si="33"/>
        <v>-6</v>
      </c>
      <c r="F304" s="43">
        <f t="shared" si="34"/>
        <v>-0.15</v>
      </c>
      <c r="G304" s="102"/>
      <c r="H304" s="103"/>
      <c r="I304" s="2"/>
      <c r="J304" s="6"/>
      <c r="M304" s="39"/>
    </row>
    <row r="305" spans="1:13" s="97" customFormat="1">
      <c r="A305" s="129">
        <v>804</v>
      </c>
      <c r="B305" s="2" t="s">
        <v>96</v>
      </c>
      <c r="C305" s="6">
        <v>14</v>
      </c>
      <c r="D305" s="6">
        <v>14</v>
      </c>
      <c r="E305" s="39">
        <f t="shared" si="33"/>
        <v>0</v>
      </c>
      <c r="F305" s="43">
        <f t="shared" si="34"/>
        <v>0</v>
      </c>
      <c r="G305" s="102"/>
      <c r="H305" s="103"/>
      <c r="I305" s="2"/>
      <c r="J305" s="6"/>
      <c r="M305" s="39"/>
    </row>
    <row r="306" spans="1:13" s="97" customFormat="1">
      <c r="A306" s="129">
        <v>805</v>
      </c>
      <c r="B306" s="2" t="s">
        <v>76</v>
      </c>
      <c r="C306" s="6">
        <v>24</v>
      </c>
      <c r="D306" s="6">
        <v>15</v>
      </c>
      <c r="E306" s="39">
        <f t="shared" si="33"/>
        <v>9</v>
      </c>
      <c r="F306" s="43">
        <f t="shared" si="34"/>
        <v>0.6</v>
      </c>
      <c r="G306" s="102"/>
      <c r="H306" s="103"/>
      <c r="I306" s="2"/>
      <c r="J306" s="6"/>
      <c r="M306" s="39"/>
    </row>
    <row r="307" spans="1:13" s="97" customFormat="1">
      <c r="A307" s="129">
        <v>806</v>
      </c>
      <c r="B307" s="2" t="s">
        <v>11</v>
      </c>
      <c r="C307" s="6">
        <v>1047</v>
      </c>
      <c r="D307" s="6">
        <v>1066</v>
      </c>
      <c r="E307" s="39">
        <f t="shared" si="33"/>
        <v>-19</v>
      </c>
      <c r="F307" s="43">
        <f t="shared" si="34"/>
        <v>-1.7823639774859287E-2</v>
      </c>
      <c r="G307" s="102"/>
      <c r="H307" s="103"/>
      <c r="I307" s="2"/>
      <c r="J307" s="6"/>
      <c r="M307" s="39"/>
    </row>
    <row r="308" spans="1:13" s="97" customFormat="1">
      <c r="A308" s="129">
        <v>807</v>
      </c>
      <c r="B308" s="2" t="s">
        <v>165</v>
      </c>
      <c r="C308" s="6">
        <v>36</v>
      </c>
      <c r="D308" s="6">
        <v>45</v>
      </c>
      <c r="E308" s="39">
        <f t="shared" si="33"/>
        <v>-9</v>
      </c>
      <c r="F308" s="43">
        <f t="shared" si="34"/>
        <v>-0.2</v>
      </c>
      <c r="G308" s="102"/>
      <c r="H308" s="103"/>
      <c r="I308" s="2"/>
      <c r="J308" s="6"/>
      <c r="M308" s="39"/>
    </row>
    <row r="309" spans="1:13" s="97" customFormat="1">
      <c r="A309" s="129">
        <v>808</v>
      </c>
      <c r="B309" s="2" t="s">
        <v>12</v>
      </c>
      <c r="C309" s="6">
        <v>589</v>
      </c>
      <c r="D309" s="6">
        <v>605</v>
      </c>
      <c r="E309" s="39">
        <f t="shared" si="33"/>
        <v>-16</v>
      </c>
      <c r="F309" s="43">
        <f t="shared" si="34"/>
        <v>-2.6446280991735537E-2</v>
      </c>
      <c r="G309" s="102"/>
      <c r="H309" s="103"/>
      <c r="I309" s="2"/>
      <c r="J309" s="6"/>
      <c r="M309" s="39"/>
    </row>
    <row r="310" spans="1:13" s="97" customFormat="1">
      <c r="A310" s="129">
        <v>809</v>
      </c>
      <c r="B310" s="2" t="s">
        <v>161</v>
      </c>
      <c r="C310" s="6">
        <v>33</v>
      </c>
      <c r="D310" s="6">
        <v>17</v>
      </c>
      <c r="E310" s="39">
        <f t="shared" si="33"/>
        <v>16</v>
      </c>
      <c r="F310" s="43">
        <f t="shared" si="34"/>
        <v>0.94117647058823528</v>
      </c>
      <c r="G310" s="102"/>
      <c r="H310" s="103"/>
      <c r="I310" s="2"/>
      <c r="J310" s="6"/>
      <c r="M310" s="39"/>
    </row>
    <row r="311" spans="1:13" s="97" customFormat="1">
      <c r="A311" s="129">
        <v>810</v>
      </c>
      <c r="B311" s="2" t="s">
        <v>15</v>
      </c>
      <c r="C311" s="6">
        <v>796</v>
      </c>
      <c r="D311" s="6">
        <v>825</v>
      </c>
      <c r="E311" s="39">
        <f t="shared" si="33"/>
        <v>-29</v>
      </c>
      <c r="F311" s="43">
        <f t="shared" si="34"/>
        <v>-3.5151515151515149E-2</v>
      </c>
      <c r="G311" s="102"/>
      <c r="H311" s="103"/>
      <c r="I311" s="2"/>
      <c r="J311" s="6"/>
      <c r="M311" s="39"/>
    </row>
    <row r="312" spans="1:13" s="97" customFormat="1">
      <c r="A312" s="129">
        <v>811</v>
      </c>
      <c r="B312" s="2" t="s">
        <v>4</v>
      </c>
      <c r="C312" s="6">
        <v>1809</v>
      </c>
      <c r="D312" s="6">
        <v>1788</v>
      </c>
      <c r="E312" s="39">
        <f t="shared" si="33"/>
        <v>21</v>
      </c>
      <c r="F312" s="43">
        <f t="shared" si="34"/>
        <v>1.1744966442953021E-2</v>
      </c>
      <c r="G312" s="102"/>
      <c r="H312" s="103"/>
      <c r="I312" s="2"/>
      <c r="J312" s="6"/>
      <c r="M312" s="39"/>
    </row>
    <row r="313" spans="1:13">
      <c r="A313" s="129">
        <v>812</v>
      </c>
      <c r="B313" s="2" t="s">
        <v>90</v>
      </c>
      <c r="C313" s="6">
        <v>5</v>
      </c>
      <c r="D313" s="6">
        <v>1</v>
      </c>
      <c r="E313" s="39">
        <f t="shared" si="33"/>
        <v>4</v>
      </c>
      <c r="F313" s="43">
        <f t="shared" si="34"/>
        <v>4</v>
      </c>
      <c r="H313" s="103"/>
      <c r="I313" s="2"/>
      <c r="J313" s="6"/>
    </row>
    <row r="314" spans="1:13">
      <c r="A314" s="129">
        <v>813</v>
      </c>
      <c r="B314" s="2" t="s">
        <v>341</v>
      </c>
      <c r="C314" s="6">
        <v>136</v>
      </c>
      <c r="D314" s="6">
        <v>106</v>
      </c>
      <c r="E314" s="39">
        <f t="shared" si="33"/>
        <v>30</v>
      </c>
      <c r="F314" s="43">
        <f t="shared" si="34"/>
        <v>0.28301886792452829</v>
      </c>
      <c r="H314" s="103"/>
      <c r="I314" s="2"/>
      <c r="J314" s="6"/>
    </row>
    <row r="315" spans="1:13">
      <c r="A315" s="129">
        <v>814</v>
      </c>
      <c r="B315" s="2" t="s">
        <v>5</v>
      </c>
      <c r="C315" s="6">
        <v>2275</v>
      </c>
      <c r="D315" s="6">
        <v>2282</v>
      </c>
      <c r="E315" s="39">
        <f t="shared" si="33"/>
        <v>-7</v>
      </c>
      <c r="F315" s="43">
        <f t="shared" si="34"/>
        <v>-3.0674846625766872E-3</v>
      </c>
      <c r="H315" s="103"/>
      <c r="I315" s="2"/>
      <c r="J315" s="6"/>
    </row>
    <row r="316" spans="1:13">
      <c r="A316" s="129">
        <v>815</v>
      </c>
      <c r="B316" s="2" t="s">
        <v>133</v>
      </c>
      <c r="C316" s="6">
        <v>371</v>
      </c>
      <c r="D316" s="6">
        <v>368</v>
      </c>
      <c r="E316" s="39">
        <f t="shared" si="33"/>
        <v>3</v>
      </c>
      <c r="F316" s="43">
        <f t="shared" si="34"/>
        <v>8.152173913043478E-3</v>
      </c>
      <c r="H316" s="103"/>
      <c r="I316" s="2"/>
      <c r="J316" s="6"/>
    </row>
    <row r="317" spans="1:13">
      <c r="A317" s="129">
        <v>816</v>
      </c>
      <c r="B317" s="2" t="s">
        <v>186</v>
      </c>
      <c r="C317" s="6">
        <v>242</v>
      </c>
      <c r="D317" s="6">
        <v>224</v>
      </c>
      <c r="E317" s="39">
        <f t="shared" si="33"/>
        <v>18</v>
      </c>
      <c r="F317" s="43">
        <f t="shared" si="34"/>
        <v>8.0357142857142863E-2</v>
      </c>
      <c r="H317" s="103"/>
      <c r="I317" s="2"/>
      <c r="J317" s="6"/>
    </row>
    <row r="318" spans="1:13">
      <c r="A318" s="129">
        <v>817</v>
      </c>
      <c r="B318" s="2" t="s">
        <v>179</v>
      </c>
      <c r="C318" s="6">
        <v>243</v>
      </c>
      <c r="D318" s="6">
        <v>288</v>
      </c>
      <c r="E318" s="39">
        <f t="shared" si="33"/>
        <v>-45</v>
      </c>
      <c r="F318" s="43">
        <f t="shared" si="34"/>
        <v>-0.15625</v>
      </c>
      <c r="H318" s="103"/>
      <c r="I318" s="2"/>
      <c r="J318" s="6"/>
    </row>
    <row r="319" spans="1:13">
      <c r="A319" s="129">
        <v>818</v>
      </c>
      <c r="B319" s="2" t="s">
        <v>342</v>
      </c>
      <c r="C319" s="6">
        <v>0</v>
      </c>
      <c r="D319" s="6">
        <v>4</v>
      </c>
      <c r="E319" s="39">
        <f t="shared" si="33"/>
        <v>-4</v>
      </c>
      <c r="F319" s="116"/>
      <c r="H319" s="103"/>
      <c r="I319" s="2"/>
      <c r="J319" s="6"/>
    </row>
    <row r="320" spans="1:13">
      <c r="A320" s="129">
        <v>819</v>
      </c>
      <c r="B320" s="2" t="s">
        <v>26</v>
      </c>
      <c r="C320" s="6">
        <v>375</v>
      </c>
      <c r="D320" s="6">
        <v>351</v>
      </c>
      <c r="E320" s="39">
        <f t="shared" si="33"/>
        <v>24</v>
      </c>
      <c r="F320" s="43">
        <f>E320/D320</f>
        <v>6.8376068376068383E-2</v>
      </c>
      <c r="H320" s="103"/>
      <c r="I320" s="2"/>
      <c r="J320" s="6"/>
    </row>
    <row r="321" spans="1:13">
      <c r="A321" s="129">
        <v>820</v>
      </c>
      <c r="B321" s="2" t="s">
        <v>31</v>
      </c>
      <c r="C321" s="6">
        <v>421</v>
      </c>
      <c r="D321" s="6">
        <v>367</v>
      </c>
      <c r="E321" s="39">
        <f t="shared" si="33"/>
        <v>54</v>
      </c>
      <c r="F321" s="43">
        <f>E321/D321</f>
        <v>0.14713896457765668</v>
      </c>
      <c r="H321" s="103"/>
      <c r="I321" s="2"/>
      <c r="J321" s="6"/>
    </row>
    <row r="322" spans="1:13">
      <c r="A322" s="129">
        <v>822</v>
      </c>
      <c r="B322" s="2" t="s">
        <v>189</v>
      </c>
      <c r="C322" s="6">
        <v>633</v>
      </c>
      <c r="D322" s="6">
        <v>631</v>
      </c>
      <c r="E322" s="39">
        <f t="shared" si="33"/>
        <v>2</v>
      </c>
      <c r="F322" s="43">
        <f>E322/D322</f>
        <v>3.1695721077654518E-3</v>
      </c>
      <c r="H322" s="103"/>
      <c r="I322" s="2"/>
      <c r="J322" s="6"/>
    </row>
    <row r="323" spans="1:13">
      <c r="A323" s="129"/>
      <c r="B323" s="2"/>
      <c r="C323" s="123">
        <f>SUM(C303:C322)</f>
        <v>9327</v>
      </c>
      <c r="D323" s="123">
        <f t="shared" ref="D323:E323" si="35">SUM(D303:D322)</f>
        <v>9404</v>
      </c>
      <c r="E323" s="123">
        <f t="shared" si="35"/>
        <v>-77</v>
      </c>
      <c r="F323" s="124">
        <f>E323/D323</f>
        <v>-8.1880051042109749E-3</v>
      </c>
      <c r="H323" s="103"/>
      <c r="I323" s="2"/>
      <c r="J323" s="6"/>
    </row>
    <row r="324" spans="1:13">
      <c r="A324" s="129"/>
      <c r="B324" s="2"/>
      <c r="C324" s="6"/>
      <c r="D324" s="6"/>
      <c r="F324" s="43"/>
      <c r="H324" s="103"/>
      <c r="I324" s="2"/>
      <c r="J324" s="6"/>
    </row>
    <row r="325" spans="1:13" ht="18">
      <c r="A325" s="129"/>
      <c r="B325" s="122" t="s">
        <v>363</v>
      </c>
      <c r="C325" s="6"/>
      <c r="D325" s="6"/>
      <c r="F325" s="43"/>
      <c r="H325" s="103"/>
      <c r="I325" s="2"/>
      <c r="J325" s="6"/>
    </row>
    <row r="326" spans="1:13">
      <c r="A326" s="129">
        <v>901</v>
      </c>
      <c r="B326" s="2" t="s">
        <v>24</v>
      </c>
      <c r="C326" s="6">
        <v>237</v>
      </c>
      <c r="D326" s="6">
        <v>330</v>
      </c>
      <c r="E326" s="39">
        <f t="shared" ref="E326:E358" si="36">C326-D326</f>
        <v>-93</v>
      </c>
      <c r="F326" s="43">
        <f t="shared" ref="F326:F359" si="37">E326/D326</f>
        <v>-0.2818181818181818</v>
      </c>
      <c r="H326" s="103"/>
      <c r="I326" s="2"/>
      <c r="J326" s="6"/>
    </row>
    <row r="327" spans="1:13">
      <c r="A327" s="129">
        <v>902</v>
      </c>
      <c r="B327" s="2" t="s">
        <v>32</v>
      </c>
      <c r="C327" s="6">
        <v>605</v>
      </c>
      <c r="D327" s="6">
        <v>628</v>
      </c>
      <c r="E327" s="39">
        <f t="shared" si="36"/>
        <v>-23</v>
      </c>
      <c r="F327" s="43">
        <f t="shared" si="37"/>
        <v>-3.662420382165605E-2</v>
      </c>
      <c r="H327" s="103"/>
      <c r="I327" s="2"/>
      <c r="J327" s="6"/>
    </row>
    <row r="328" spans="1:13">
      <c r="A328" s="129">
        <v>903</v>
      </c>
      <c r="B328" s="2" t="s">
        <v>87</v>
      </c>
      <c r="C328" s="6">
        <v>58</v>
      </c>
      <c r="D328" s="6">
        <v>68</v>
      </c>
      <c r="E328" s="39">
        <f t="shared" si="36"/>
        <v>-10</v>
      </c>
      <c r="F328" s="43">
        <f t="shared" si="37"/>
        <v>-0.14705882352941177</v>
      </c>
      <c r="H328" s="103"/>
      <c r="I328" s="2"/>
      <c r="J328" s="6"/>
    </row>
    <row r="329" spans="1:13">
      <c r="A329" s="129">
        <v>904</v>
      </c>
      <c r="B329" s="2" t="s">
        <v>200</v>
      </c>
      <c r="C329" s="6">
        <v>157</v>
      </c>
      <c r="D329" s="6">
        <v>138</v>
      </c>
      <c r="E329" s="39">
        <f t="shared" si="36"/>
        <v>19</v>
      </c>
      <c r="F329" s="43">
        <f t="shared" si="37"/>
        <v>0.13768115942028986</v>
      </c>
      <c r="H329" s="103"/>
      <c r="I329" s="2"/>
      <c r="J329" s="6"/>
    </row>
    <row r="330" spans="1:13">
      <c r="A330" s="129">
        <v>905</v>
      </c>
      <c r="B330" s="2" t="s">
        <v>10</v>
      </c>
      <c r="C330" s="6">
        <v>1034</v>
      </c>
      <c r="D330" s="6">
        <v>1016</v>
      </c>
      <c r="E330" s="39">
        <f t="shared" si="36"/>
        <v>18</v>
      </c>
      <c r="F330" s="43">
        <f t="shared" si="37"/>
        <v>1.7716535433070866E-2</v>
      </c>
      <c r="H330" s="103"/>
      <c r="I330" s="2"/>
      <c r="J330" s="6"/>
      <c r="M330" s="97"/>
    </row>
    <row r="331" spans="1:13">
      <c r="A331" s="129">
        <v>906</v>
      </c>
      <c r="B331" s="2" t="s">
        <v>197</v>
      </c>
      <c r="C331" s="6">
        <v>913</v>
      </c>
      <c r="D331" s="6">
        <v>1074</v>
      </c>
      <c r="E331" s="39">
        <f t="shared" si="36"/>
        <v>-161</v>
      </c>
      <c r="F331" s="43">
        <f t="shared" si="37"/>
        <v>-0.14990689013035383</v>
      </c>
      <c r="H331" s="103"/>
      <c r="I331" s="2"/>
      <c r="J331" s="6"/>
      <c r="M331" s="97"/>
    </row>
    <row r="332" spans="1:13">
      <c r="A332" s="129">
        <v>907</v>
      </c>
      <c r="B332" s="2" t="s">
        <v>46</v>
      </c>
      <c r="C332" s="6">
        <v>1320</v>
      </c>
      <c r="D332" s="6">
        <v>1286</v>
      </c>
      <c r="E332" s="39">
        <f t="shared" si="36"/>
        <v>34</v>
      </c>
      <c r="F332" s="43">
        <f t="shared" si="37"/>
        <v>2.6438569206842923E-2</v>
      </c>
      <c r="H332" s="103"/>
      <c r="I332" s="2"/>
      <c r="J332" s="6"/>
      <c r="M332" s="97"/>
    </row>
    <row r="333" spans="1:13">
      <c r="A333" s="129">
        <v>910</v>
      </c>
      <c r="B333" s="2" t="s">
        <v>190</v>
      </c>
      <c r="C333" s="6">
        <v>112</v>
      </c>
      <c r="D333" s="6">
        <v>115</v>
      </c>
      <c r="E333" s="39">
        <f t="shared" si="36"/>
        <v>-3</v>
      </c>
      <c r="F333" s="43">
        <f t="shared" si="37"/>
        <v>-2.6086956521739129E-2</v>
      </c>
      <c r="H333" s="103"/>
      <c r="I333" s="2"/>
      <c r="J333" s="6"/>
      <c r="M333" s="97"/>
    </row>
    <row r="334" spans="1:13">
      <c r="A334" s="129">
        <v>912</v>
      </c>
      <c r="B334" s="2" t="s">
        <v>261</v>
      </c>
      <c r="C334" s="6">
        <v>447</v>
      </c>
      <c r="D334" s="6">
        <v>599</v>
      </c>
      <c r="E334" s="39">
        <f t="shared" si="36"/>
        <v>-152</v>
      </c>
      <c r="F334" s="43">
        <f t="shared" si="37"/>
        <v>-0.25375626043405675</v>
      </c>
      <c r="H334" s="103"/>
      <c r="I334" s="2"/>
      <c r="J334" s="6"/>
      <c r="M334" s="97"/>
    </row>
    <row r="335" spans="1:13">
      <c r="A335" s="129">
        <v>913</v>
      </c>
      <c r="B335" s="2" t="s">
        <v>210</v>
      </c>
      <c r="C335" s="6">
        <v>699</v>
      </c>
      <c r="D335" s="6">
        <v>818</v>
      </c>
      <c r="E335" s="39">
        <f t="shared" si="36"/>
        <v>-119</v>
      </c>
      <c r="F335" s="43">
        <f t="shared" si="37"/>
        <v>-0.14547677261613692</v>
      </c>
      <c r="H335" s="103"/>
      <c r="I335" s="2"/>
      <c r="J335" s="6"/>
      <c r="M335" s="97"/>
    </row>
    <row r="336" spans="1:13">
      <c r="A336" s="129">
        <v>914</v>
      </c>
      <c r="B336" s="2" t="s">
        <v>134</v>
      </c>
      <c r="C336" s="6">
        <v>39</v>
      </c>
      <c r="D336" s="6">
        <v>36</v>
      </c>
      <c r="E336" s="39">
        <f t="shared" si="36"/>
        <v>3</v>
      </c>
      <c r="F336" s="43">
        <f t="shared" si="37"/>
        <v>8.3333333333333329E-2</v>
      </c>
      <c r="H336" s="103"/>
      <c r="I336" s="2"/>
      <c r="J336" s="6"/>
      <c r="M336" s="97"/>
    </row>
    <row r="337" spans="1:13">
      <c r="A337" s="129">
        <v>915</v>
      </c>
      <c r="B337" s="2" t="s">
        <v>138</v>
      </c>
      <c r="C337" s="6">
        <v>69</v>
      </c>
      <c r="D337" s="6">
        <v>34</v>
      </c>
      <c r="E337" s="39">
        <f t="shared" si="36"/>
        <v>35</v>
      </c>
      <c r="F337" s="43">
        <f t="shared" si="37"/>
        <v>1.0294117647058822</v>
      </c>
      <c r="H337" s="104"/>
      <c r="I337" s="2"/>
      <c r="J337" s="6"/>
      <c r="M337" s="97"/>
    </row>
    <row r="338" spans="1:13">
      <c r="A338" s="129">
        <v>916</v>
      </c>
      <c r="B338" s="2" t="s">
        <v>108</v>
      </c>
      <c r="C338" s="6">
        <v>87</v>
      </c>
      <c r="D338" s="6">
        <v>70</v>
      </c>
      <c r="E338" s="39">
        <f t="shared" si="36"/>
        <v>17</v>
      </c>
      <c r="F338" s="43">
        <f t="shared" si="37"/>
        <v>0.24285714285714285</v>
      </c>
      <c r="H338" s="103"/>
      <c r="I338" s="2"/>
      <c r="J338" s="6"/>
      <c r="M338" s="97"/>
    </row>
    <row r="339" spans="1:13">
      <c r="A339" s="129">
        <v>917</v>
      </c>
      <c r="B339" s="2" t="s">
        <v>153</v>
      </c>
      <c r="C339" s="6">
        <v>20</v>
      </c>
      <c r="D339" s="6">
        <v>10</v>
      </c>
      <c r="E339" s="39">
        <f t="shared" si="36"/>
        <v>10</v>
      </c>
      <c r="F339" s="43">
        <f t="shared" si="37"/>
        <v>1</v>
      </c>
      <c r="H339" s="103"/>
      <c r="I339" s="2"/>
      <c r="J339" s="6"/>
      <c r="M339" s="97"/>
    </row>
    <row r="340" spans="1:13">
      <c r="A340" s="129">
        <v>918</v>
      </c>
      <c r="B340" s="2" t="s">
        <v>149</v>
      </c>
      <c r="C340" s="6">
        <v>58</v>
      </c>
      <c r="D340" s="6">
        <v>42</v>
      </c>
      <c r="E340" s="39">
        <f t="shared" si="36"/>
        <v>16</v>
      </c>
      <c r="F340" s="43">
        <f t="shared" si="37"/>
        <v>0.38095238095238093</v>
      </c>
      <c r="H340" s="103"/>
      <c r="I340" s="2"/>
      <c r="J340" s="6"/>
      <c r="M340" s="97"/>
    </row>
    <row r="341" spans="1:13">
      <c r="A341" s="129">
        <v>919</v>
      </c>
      <c r="B341" s="2" t="s">
        <v>191</v>
      </c>
      <c r="C341" s="6">
        <v>92</v>
      </c>
      <c r="D341" s="6">
        <v>129</v>
      </c>
      <c r="E341" s="39">
        <f t="shared" si="36"/>
        <v>-37</v>
      </c>
      <c r="F341" s="43">
        <f t="shared" si="37"/>
        <v>-0.2868217054263566</v>
      </c>
      <c r="H341" s="103"/>
      <c r="I341" s="2"/>
      <c r="J341" s="6"/>
      <c r="M341" s="97"/>
    </row>
    <row r="342" spans="1:13">
      <c r="A342" s="129">
        <v>920</v>
      </c>
      <c r="B342" s="2" t="s">
        <v>88</v>
      </c>
      <c r="C342" s="6">
        <v>31</v>
      </c>
      <c r="D342" s="6">
        <v>19</v>
      </c>
      <c r="E342" s="39">
        <f t="shared" si="36"/>
        <v>12</v>
      </c>
      <c r="F342" s="43">
        <f t="shared" si="37"/>
        <v>0.63157894736842102</v>
      </c>
      <c r="H342" s="103"/>
      <c r="I342" s="2"/>
      <c r="J342" s="6"/>
      <c r="M342" s="97"/>
    </row>
    <row r="343" spans="1:13">
      <c r="A343" s="129">
        <v>921</v>
      </c>
      <c r="B343" s="2" t="s">
        <v>91</v>
      </c>
      <c r="C343" s="6">
        <v>140</v>
      </c>
      <c r="D343" s="6">
        <v>107</v>
      </c>
      <c r="E343" s="39">
        <f t="shared" si="36"/>
        <v>33</v>
      </c>
      <c r="F343" s="43">
        <f t="shared" si="37"/>
        <v>0.30841121495327101</v>
      </c>
      <c r="H343" s="103"/>
      <c r="I343" s="2"/>
      <c r="J343" s="6"/>
      <c r="M343" s="97"/>
    </row>
    <row r="344" spans="1:13">
      <c r="A344" s="129">
        <v>922</v>
      </c>
      <c r="B344" s="2" t="s">
        <v>262</v>
      </c>
      <c r="C344" s="6">
        <v>366</v>
      </c>
      <c r="D344" s="6">
        <v>379</v>
      </c>
      <c r="E344" s="39">
        <f t="shared" si="36"/>
        <v>-13</v>
      </c>
      <c r="F344" s="43">
        <f t="shared" si="37"/>
        <v>-3.430079155672823E-2</v>
      </c>
      <c r="H344" s="103"/>
      <c r="I344" s="100"/>
      <c r="J344" s="2"/>
      <c r="M344" s="97"/>
    </row>
    <row r="345" spans="1:13">
      <c r="A345" s="129">
        <v>925</v>
      </c>
      <c r="B345" s="2" t="s">
        <v>97</v>
      </c>
      <c r="C345" s="6">
        <v>596</v>
      </c>
      <c r="D345" s="6">
        <v>686</v>
      </c>
      <c r="E345" s="39">
        <f t="shared" si="36"/>
        <v>-90</v>
      </c>
      <c r="F345" s="43">
        <f t="shared" si="37"/>
        <v>-0.13119533527696792</v>
      </c>
      <c r="H345" s="103"/>
      <c r="I345" s="100"/>
      <c r="J345" s="2"/>
      <c r="M345" s="97"/>
    </row>
    <row r="346" spans="1:13">
      <c r="A346" s="129">
        <v>926</v>
      </c>
      <c r="B346" s="2" t="s">
        <v>33</v>
      </c>
      <c r="C346" s="6">
        <v>412</v>
      </c>
      <c r="D346" s="6">
        <v>483</v>
      </c>
      <c r="E346" s="39">
        <f t="shared" si="36"/>
        <v>-71</v>
      </c>
      <c r="F346" s="43">
        <f t="shared" si="37"/>
        <v>-0.14699792960662525</v>
      </c>
      <c r="H346" s="103"/>
      <c r="I346" s="100"/>
      <c r="J346" s="2"/>
      <c r="M346" s="97"/>
    </row>
    <row r="347" spans="1:13">
      <c r="A347" s="129">
        <v>927</v>
      </c>
      <c r="B347" s="2" t="s">
        <v>58</v>
      </c>
      <c r="C347" s="6">
        <v>29</v>
      </c>
      <c r="D347" s="6">
        <v>52</v>
      </c>
      <c r="E347" s="39">
        <f t="shared" si="36"/>
        <v>-23</v>
      </c>
      <c r="F347" s="43">
        <f t="shared" si="37"/>
        <v>-0.44230769230769229</v>
      </c>
      <c r="H347" s="103"/>
      <c r="I347" s="100"/>
      <c r="J347" s="2"/>
      <c r="M347" s="97"/>
    </row>
    <row r="348" spans="1:13">
      <c r="A348" s="129">
        <v>931</v>
      </c>
      <c r="B348" s="2" t="s">
        <v>114</v>
      </c>
      <c r="C348" s="6">
        <v>117</v>
      </c>
      <c r="D348" s="6">
        <v>131</v>
      </c>
      <c r="E348" s="39">
        <f t="shared" si="36"/>
        <v>-14</v>
      </c>
      <c r="F348" s="43">
        <f t="shared" si="37"/>
        <v>-0.10687022900763359</v>
      </c>
      <c r="H348" s="103"/>
      <c r="I348" s="100"/>
      <c r="J348" s="2"/>
      <c r="M348" s="97"/>
    </row>
    <row r="349" spans="1:13">
      <c r="A349" s="129">
        <v>932</v>
      </c>
      <c r="B349" s="2" t="s">
        <v>276</v>
      </c>
      <c r="C349" s="6">
        <v>123</v>
      </c>
      <c r="D349" s="6">
        <v>115</v>
      </c>
      <c r="E349" s="39">
        <f t="shared" si="36"/>
        <v>8</v>
      </c>
      <c r="F349" s="43">
        <f t="shared" si="37"/>
        <v>6.9565217391304349E-2</v>
      </c>
      <c r="H349" s="103"/>
      <c r="I349" s="100"/>
      <c r="J349" s="2"/>
      <c r="M349" s="97"/>
    </row>
    <row r="350" spans="1:13">
      <c r="A350" s="129">
        <v>934</v>
      </c>
      <c r="B350" s="2" t="s">
        <v>25</v>
      </c>
      <c r="C350" s="6">
        <v>281</v>
      </c>
      <c r="D350" s="6">
        <v>241</v>
      </c>
      <c r="E350" s="39">
        <f t="shared" si="36"/>
        <v>40</v>
      </c>
      <c r="F350" s="43">
        <f t="shared" si="37"/>
        <v>0.16597510373443983</v>
      </c>
      <c r="H350" s="103"/>
      <c r="M350" s="97"/>
    </row>
    <row r="351" spans="1:13">
      <c r="A351" s="129">
        <v>935</v>
      </c>
      <c r="B351" s="2" t="s">
        <v>277</v>
      </c>
      <c r="C351" s="6">
        <v>338</v>
      </c>
      <c r="D351" s="6">
        <v>396</v>
      </c>
      <c r="E351" s="39">
        <f t="shared" si="36"/>
        <v>-58</v>
      </c>
      <c r="F351" s="43">
        <f t="shared" si="37"/>
        <v>-0.14646464646464646</v>
      </c>
      <c r="H351" s="103"/>
      <c r="M351" s="97"/>
    </row>
    <row r="352" spans="1:13">
      <c r="A352" s="129">
        <v>936</v>
      </c>
      <c r="B352" s="2" t="s">
        <v>28</v>
      </c>
      <c r="C352" s="6">
        <v>265</v>
      </c>
      <c r="D352" s="6">
        <v>288</v>
      </c>
      <c r="E352" s="39">
        <f t="shared" si="36"/>
        <v>-23</v>
      </c>
      <c r="F352" s="43">
        <f t="shared" si="37"/>
        <v>-7.9861111111111105E-2</v>
      </c>
      <c r="H352" s="103"/>
      <c r="M352" s="97"/>
    </row>
    <row r="353" spans="1:13">
      <c r="A353" s="129">
        <v>937</v>
      </c>
      <c r="B353" s="2" t="s">
        <v>61</v>
      </c>
      <c r="C353" s="6">
        <v>120</v>
      </c>
      <c r="D353" s="6">
        <v>149</v>
      </c>
      <c r="E353" s="39">
        <f t="shared" si="36"/>
        <v>-29</v>
      </c>
      <c r="F353" s="43">
        <f t="shared" si="37"/>
        <v>-0.19463087248322147</v>
      </c>
      <c r="H353" s="103"/>
      <c r="M353" s="97"/>
    </row>
    <row r="354" spans="1:13">
      <c r="A354" s="129">
        <v>938</v>
      </c>
      <c r="B354" s="2" t="s">
        <v>263</v>
      </c>
      <c r="C354" s="6">
        <v>177</v>
      </c>
      <c r="D354" s="6">
        <v>170</v>
      </c>
      <c r="E354" s="39">
        <f t="shared" si="36"/>
        <v>7</v>
      </c>
      <c r="F354" s="43">
        <f t="shared" si="37"/>
        <v>4.1176470588235294E-2</v>
      </c>
      <c r="H354" s="103"/>
      <c r="M354" s="97"/>
    </row>
    <row r="355" spans="1:13">
      <c r="A355" s="129">
        <v>940</v>
      </c>
      <c r="B355" s="2" t="s">
        <v>264</v>
      </c>
      <c r="C355" s="6">
        <v>107</v>
      </c>
      <c r="D355" s="6">
        <v>123</v>
      </c>
      <c r="E355" s="39">
        <f t="shared" si="36"/>
        <v>-16</v>
      </c>
      <c r="F355" s="43">
        <f t="shared" si="37"/>
        <v>-0.13008130081300814</v>
      </c>
      <c r="H355" s="103"/>
      <c r="M355" s="97"/>
    </row>
    <row r="356" spans="1:13">
      <c r="A356" s="129">
        <v>941</v>
      </c>
      <c r="B356" s="2" t="s">
        <v>278</v>
      </c>
      <c r="C356" s="6">
        <v>117</v>
      </c>
      <c r="D356" s="6">
        <v>112</v>
      </c>
      <c r="E356" s="39">
        <f t="shared" si="36"/>
        <v>5</v>
      </c>
      <c r="F356" s="43">
        <f t="shared" si="37"/>
        <v>4.4642857142857144E-2</v>
      </c>
      <c r="H356" s="103"/>
      <c r="M356" s="97"/>
    </row>
    <row r="357" spans="1:13">
      <c r="A357" s="129">
        <v>942</v>
      </c>
      <c r="B357" s="2" t="s">
        <v>279</v>
      </c>
      <c r="C357" s="6">
        <v>37</v>
      </c>
      <c r="D357" s="6">
        <v>28</v>
      </c>
      <c r="E357" s="39">
        <f t="shared" si="36"/>
        <v>9</v>
      </c>
      <c r="F357" s="43">
        <f t="shared" si="37"/>
        <v>0.32142857142857145</v>
      </c>
      <c r="H357" s="103"/>
      <c r="M357" s="97"/>
    </row>
    <row r="358" spans="1:13">
      <c r="A358" s="129">
        <v>993</v>
      </c>
      <c r="B358" s="2" t="s">
        <v>228</v>
      </c>
      <c r="C358" s="6">
        <v>667</v>
      </c>
      <c r="D358" s="6">
        <v>834</v>
      </c>
      <c r="E358" s="39">
        <f t="shared" si="36"/>
        <v>-167</v>
      </c>
      <c r="F358" s="43">
        <f t="shared" si="37"/>
        <v>-0.20023980815347722</v>
      </c>
      <c r="M358" s="97"/>
    </row>
    <row r="359" spans="1:13">
      <c r="A359" s="129"/>
      <c r="B359" s="2"/>
      <c r="C359" s="123">
        <f>SUM(C326:C358)</f>
        <v>9870</v>
      </c>
      <c r="D359" s="123">
        <f t="shared" ref="D359:E359" si="38">SUM(D326:D358)</f>
        <v>10706</v>
      </c>
      <c r="E359" s="123">
        <f t="shared" si="38"/>
        <v>-836</v>
      </c>
      <c r="F359" s="124">
        <f t="shared" si="37"/>
        <v>-7.8087053988417712E-2</v>
      </c>
      <c r="M359" s="97"/>
    </row>
    <row r="360" spans="1:13">
      <c r="A360" s="129"/>
      <c r="B360" s="2"/>
      <c r="C360" s="6"/>
      <c r="D360" s="6"/>
      <c r="M360" s="97"/>
    </row>
    <row r="361" spans="1:13" ht="18">
      <c r="A361" s="129"/>
      <c r="B361" s="122" t="s">
        <v>364</v>
      </c>
      <c r="C361" s="6"/>
      <c r="D361" s="6"/>
      <c r="M361" s="97"/>
    </row>
    <row r="362" spans="1:13" ht="18">
      <c r="A362" s="129">
        <v>1</v>
      </c>
      <c r="B362" s="2" t="s">
        <v>166</v>
      </c>
      <c r="C362" s="6">
        <v>62</v>
      </c>
      <c r="D362" s="6">
        <v>56</v>
      </c>
      <c r="E362" s="39">
        <f t="shared" ref="E362:E374" si="39">C362-D362</f>
        <v>6</v>
      </c>
      <c r="F362" s="43">
        <f>E362/D362</f>
        <v>0.10714285714285714</v>
      </c>
      <c r="G362" s="40"/>
      <c r="H362" s="103"/>
      <c r="I362" s="2"/>
      <c r="J362" s="6"/>
      <c r="M362" s="97"/>
    </row>
    <row r="363" spans="1:13">
      <c r="A363" s="129">
        <v>2</v>
      </c>
      <c r="B363" s="2" t="s">
        <v>280</v>
      </c>
      <c r="C363" s="6">
        <v>2</v>
      </c>
      <c r="D363" s="6">
        <v>2</v>
      </c>
      <c r="E363" s="39">
        <f t="shared" si="39"/>
        <v>0</v>
      </c>
      <c r="F363" s="43">
        <f>E363/D363</f>
        <v>0</v>
      </c>
      <c r="H363" s="103"/>
      <c r="I363" s="2"/>
      <c r="J363" s="6"/>
      <c r="M363" s="97"/>
    </row>
    <row r="364" spans="1:13">
      <c r="A364" s="129">
        <v>3</v>
      </c>
      <c r="B364" s="2" t="s">
        <v>135</v>
      </c>
      <c r="C364" s="6">
        <v>122</v>
      </c>
      <c r="D364" s="6">
        <v>160</v>
      </c>
      <c r="E364" s="39">
        <f t="shared" si="39"/>
        <v>-38</v>
      </c>
      <c r="F364" s="43">
        <f>E364/D364</f>
        <v>-0.23749999999999999</v>
      </c>
      <c r="H364" s="103"/>
      <c r="I364" s="2"/>
      <c r="J364" s="6"/>
      <c r="M364" s="97"/>
    </row>
    <row r="365" spans="1:13">
      <c r="A365" s="129">
        <v>4</v>
      </c>
      <c r="B365" s="2" t="s">
        <v>324</v>
      </c>
      <c r="C365" s="6">
        <v>0</v>
      </c>
      <c r="D365" s="6">
        <v>4</v>
      </c>
      <c r="E365" s="39">
        <f t="shared" si="39"/>
        <v>-4</v>
      </c>
      <c r="F365" s="116"/>
      <c r="H365" s="103"/>
      <c r="I365" s="2"/>
      <c r="J365" s="6"/>
      <c r="M365" s="97"/>
    </row>
    <row r="366" spans="1:13">
      <c r="A366" s="129">
        <v>6</v>
      </c>
      <c r="B366" s="2" t="s">
        <v>172</v>
      </c>
      <c r="C366" s="6">
        <v>34</v>
      </c>
      <c r="D366" s="6">
        <v>13</v>
      </c>
      <c r="E366" s="39">
        <f t="shared" si="39"/>
        <v>21</v>
      </c>
      <c r="F366" s="43">
        <f t="shared" ref="F366:F375" si="40">E366/D366</f>
        <v>1.6153846153846154</v>
      </c>
      <c r="H366" s="103"/>
      <c r="I366" s="2"/>
      <c r="J366" s="6"/>
      <c r="M366" s="97"/>
    </row>
    <row r="367" spans="1:13">
      <c r="A367" s="129">
        <v>7</v>
      </c>
      <c r="B367" s="2" t="s">
        <v>192</v>
      </c>
      <c r="C367" s="6">
        <v>117</v>
      </c>
      <c r="D367" s="6">
        <v>117</v>
      </c>
      <c r="E367" s="39">
        <f t="shared" si="39"/>
        <v>0</v>
      </c>
      <c r="F367" s="43">
        <f t="shared" si="40"/>
        <v>0</v>
      </c>
      <c r="H367" s="103"/>
      <c r="I367" s="2"/>
      <c r="J367" s="6"/>
      <c r="M367" s="97"/>
    </row>
    <row r="368" spans="1:13">
      <c r="A368" s="129">
        <v>8</v>
      </c>
      <c r="B368" s="2" t="s">
        <v>62</v>
      </c>
      <c r="C368" s="6">
        <v>166</v>
      </c>
      <c r="D368" s="6">
        <v>88</v>
      </c>
      <c r="E368" s="39">
        <f t="shared" si="39"/>
        <v>78</v>
      </c>
      <c r="F368" s="43">
        <f t="shared" si="40"/>
        <v>0.88636363636363635</v>
      </c>
      <c r="H368" s="103"/>
      <c r="I368" s="2"/>
      <c r="J368" s="6"/>
      <c r="M368" s="97"/>
    </row>
    <row r="369" spans="1:13">
      <c r="A369" s="129">
        <v>9</v>
      </c>
      <c r="B369" s="2" t="s">
        <v>89</v>
      </c>
      <c r="C369" s="6">
        <v>141</v>
      </c>
      <c r="D369" s="6">
        <v>163</v>
      </c>
      <c r="E369" s="39">
        <f t="shared" si="39"/>
        <v>-22</v>
      </c>
      <c r="F369" s="43">
        <f t="shared" si="40"/>
        <v>-0.13496932515337423</v>
      </c>
      <c r="H369" s="103"/>
      <c r="I369" s="2"/>
      <c r="J369" s="6"/>
      <c r="M369" s="97"/>
    </row>
    <row r="370" spans="1:13">
      <c r="A370" s="129">
        <v>10</v>
      </c>
      <c r="B370" s="2" t="s">
        <v>265</v>
      </c>
      <c r="C370" s="6">
        <v>5</v>
      </c>
      <c r="D370" s="6">
        <v>1</v>
      </c>
      <c r="E370" s="39">
        <f t="shared" si="39"/>
        <v>4</v>
      </c>
      <c r="F370" s="43">
        <f t="shared" si="40"/>
        <v>4</v>
      </c>
      <c r="H370" s="103"/>
      <c r="I370" s="2"/>
      <c r="J370" s="6"/>
      <c r="M370" s="97"/>
    </row>
    <row r="371" spans="1:13">
      <c r="A371" s="129">
        <v>17</v>
      </c>
      <c r="B371" s="2" t="s">
        <v>325</v>
      </c>
      <c r="C371" s="6">
        <v>107</v>
      </c>
      <c r="D371" s="6">
        <v>122</v>
      </c>
      <c r="E371" s="39">
        <f t="shared" si="39"/>
        <v>-15</v>
      </c>
      <c r="F371" s="43">
        <f t="shared" si="40"/>
        <v>-0.12295081967213115</v>
      </c>
      <c r="H371" s="103"/>
      <c r="I371" s="2"/>
      <c r="J371" s="6"/>
      <c r="M371" s="97"/>
    </row>
    <row r="372" spans="1:13">
      <c r="A372" s="129">
        <v>19</v>
      </c>
      <c r="B372" s="2" t="s">
        <v>78</v>
      </c>
      <c r="C372" s="6">
        <v>12</v>
      </c>
      <c r="D372" s="6">
        <v>17</v>
      </c>
      <c r="E372" s="39">
        <f t="shared" si="39"/>
        <v>-5</v>
      </c>
      <c r="F372" s="43">
        <f t="shared" si="40"/>
        <v>-0.29411764705882354</v>
      </c>
      <c r="H372" s="103"/>
      <c r="I372" s="2"/>
      <c r="J372" s="6"/>
      <c r="M372" s="97"/>
    </row>
    <row r="373" spans="1:13">
      <c r="A373" s="129">
        <v>20</v>
      </c>
      <c r="B373" s="2" t="s">
        <v>85</v>
      </c>
      <c r="C373" s="6">
        <v>10</v>
      </c>
      <c r="D373" s="6">
        <v>1</v>
      </c>
      <c r="E373" s="39">
        <f t="shared" si="39"/>
        <v>9</v>
      </c>
      <c r="F373" s="43">
        <f t="shared" si="40"/>
        <v>9</v>
      </c>
      <c r="H373" s="105"/>
      <c r="I373" s="2"/>
      <c r="J373" s="6"/>
      <c r="M373" s="97"/>
    </row>
    <row r="374" spans="1:13">
      <c r="A374" s="129">
        <v>21</v>
      </c>
      <c r="B374" s="2" t="s">
        <v>202</v>
      </c>
      <c r="C374" s="6">
        <v>377</v>
      </c>
      <c r="D374" s="6">
        <v>455</v>
      </c>
      <c r="E374" s="39">
        <f t="shared" si="39"/>
        <v>-78</v>
      </c>
      <c r="F374" s="43">
        <f t="shared" si="40"/>
        <v>-0.17142857142857143</v>
      </c>
      <c r="H374" s="103"/>
      <c r="I374" s="2"/>
      <c r="J374" s="6"/>
      <c r="M374" s="97"/>
    </row>
    <row r="375" spans="1:13">
      <c r="C375" s="123">
        <f>SUM(C362:C374)</f>
        <v>1155</v>
      </c>
      <c r="D375" s="123">
        <f t="shared" ref="D375" si="41">SUM(D362:D374)</f>
        <v>1199</v>
      </c>
      <c r="E375" s="123">
        <f>SUM(E362:E374)</f>
        <v>-44</v>
      </c>
      <c r="F375" s="124">
        <f t="shared" si="40"/>
        <v>-3.669724770642202E-2</v>
      </c>
      <c r="M375" s="97"/>
    </row>
    <row r="376" spans="1:13">
      <c r="M376" s="97"/>
    </row>
    <row r="377" spans="1:13">
      <c r="M377" s="97"/>
    </row>
    <row r="378" spans="1:13">
      <c r="M378" s="97"/>
    </row>
    <row r="379" spans="1:13">
      <c r="M379" s="97"/>
    </row>
    <row r="380" spans="1:13">
      <c r="M380" s="97"/>
    </row>
    <row r="381" spans="1:13">
      <c r="M381" s="97"/>
    </row>
    <row r="382" spans="1:13">
      <c r="M382" s="97"/>
    </row>
    <row r="383" spans="1:13">
      <c r="M383" s="97"/>
    </row>
    <row r="384" spans="1:13">
      <c r="M384" s="97"/>
    </row>
    <row r="385" spans="13:13">
      <c r="M385" s="97"/>
    </row>
    <row r="386" spans="13:13">
      <c r="M386" s="97"/>
    </row>
    <row r="387" spans="13:13">
      <c r="M387" s="97"/>
    </row>
    <row r="388" spans="13:13">
      <c r="M388" s="97"/>
    </row>
    <row r="389" spans="13:13">
      <c r="M389" s="97"/>
    </row>
    <row r="390" spans="13:13">
      <c r="M390" s="97"/>
    </row>
    <row r="391" spans="13:13">
      <c r="M391" s="97"/>
    </row>
    <row r="392" spans="13:13">
      <c r="M392" s="97"/>
    </row>
    <row r="393" spans="13:13">
      <c r="M393" s="97"/>
    </row>
    <row r="394" spans="13:13">
      <c r="M394" s="97"/>
    </row>
    <row r="395" spans="13:13">
      <c r="M395" s="97"/>
    </row>
    <row r="396" spans="13:13">
      <c r="M396" s="97"/>
    </row>
    <row r="397" spans="13:13">
      <c r="M397" s="97"/>
    </row>
    <row r="398" spans="13:13">
      <c r="M398" s="97"/>
    </row>
    <row r="399" spans="13:13">
      <c r="M399" s="97"/>
    </row>
    <row r="400" spans="13:13">
      <c r="M400" s="97"/>
    </row>
    <row r="401" spans="13:13">
      <c r="M401" s="97"/>
    </row>
    <row r="402" spans="13:13">
      <c r="M402" s="97"/>
    </row>
    <row r="403" spans="13:13">
      <c r="M403" s="97"/>
    </row>
    <row r="404" spans="13:13">
      <c r="M404" s="97"/>
    </row>
    <row r="405" spans="13:13">
      <c r="M405" s="97"/>
    </row>
    <row r="406" spans="13:13">
      <c r="M406" s="97"/>
    </row>
    <row r="407" spans="13:13">
      <c r="M407" s="97"/>
    </row>
    <row r="408" spans="13:13">
      <c r="M408" s="97"/>
    </row>
    <row r="409" spans="13:13">
      <c r="M409" s="97"/>
    </row>
    <row r="410" spans="13:13">
      <c r="M410" s="97"/>
    </row>
    <row r="411" spans="13:13">
      <c r="M411" s="97"/>
    </row>
    <row r="412" spans="13:13">
      <c r="M412" s="97"/>
    </row>
    <row r="413" spans="13:13">
      <c r="M413" s="97"/>
    </row>
    <row r="414" spans="13:13">
      <c r="M414" s="97"/>
    </row>
    <row r="415" spans="13:13">
      <c r="M415" s="97"/>
    </row>
    <row r="416" spans="13:13">
      <c r="M416" s="97"/>
    </row>
    <row r="417" spans="13:13">
      <c r="M417" s="97"/>
    </row>
    <row r="418" spans="13:13">
      <c r="M418" s="97"/>
    </row>
    <row r="419" spans="13:13">
      <c r="M419" s="97"/>
    </row>
    <row r="420" spans="13:13">
      <c r="M420" s="97"/>
    </row>
    <row r="421" spans="13:13">
      <c r="M421" s="97"/>
    </row>
    <row r="422" spans="13:13">
      <c r="M422" s="97"/>
    </row>
    <row r="423" spans="13:13">
      <c r="M423" s="97"/>
    </row>
    <row r="424" spans="13:13">
      <c r="M424" s="97"/>
    </row>
    <row r="425" spans="13:13">
      <c r="M425" s="97"/>
    </row>
    <row r="426" spans="13:13">
      <c r="M426" s="97"/>
    </row>
    <row r="427" spans="13:13">
      <c r="M427" s="97"/>
    </row>
    <row r="428" spans="13:13">
      <c r="M428" s="97"/>
    </row>
    <row r="429" spans="13:13">
      <c r="M429" s="97"/>
    </row>
    <row r="430" spans="13:13">
      <c r="M430" s="97"/>
    </row>
    <row r="431" spans="13:13">
      <c r="M431" s="97"/>
    </row>
    <row r="432" spans="13:13">
      <c r="M432" s="97"/>
    </row>
    <row r="433" spans="13:13">
      <c r="M433" s="97"/>
    </row>
    <row r="434" spans="13:13">
      <c r="M434" s="97"/>
    </row>
    <row r="435" spans="13:13">
      <c r="M435" s="97"/>
    </row>
    <row r="436" spans="13:13">
      <c r="M436" s="97"/>
    </row>
    <row r="437" spans="13:13">
      <c r="M437" s="97"/>
    </row>
    <row r="438" spans="13:13">
      <c r="M438" s="97"/>
    </row>
    <row r="439" spans="13:13">
      <c r="M439" s="97"/>
    </row>
    <row r="440" spans="13:13">
      <c r="M440" s="97"/>
    </row>
    <row r="441" spans="13:13">
      <c r="M441" s="97"/>
    </row>
    <row r="442" spans="13:13">
      <c r="M442" s="97"/>
    </row>
    <row r="443" spans="13:13">
      <c r="M443" s="97"/>
    </row>
    <row r="444" spans="13:13">
      <c r="M444" s="97"/>
    </row>
    <row r="445" spans="13:13">
      <c r="M445" s="97"/>
    </row>
    <row r="446" spans="13:13">
      <c r="M446" s="97"/>
    </row>
    <row r="447" spans="13:13">
      <c r="M447" s="97"/>
    </row>
    <row r="448" spans="13:13">
      <c r="M448" s="97"/>
    </row>
    <row r="449" spans="13:13">
      <c r="M449" s="97"/>
    </row>
    <row r="450" spans="13:13">
      <c r="M450" s="97"/>
    </row>
    <row r="451" spans="13:13">
      <c r="M451" s="97"/>
    </row>
    <row r="452" spans="13:13">
      <c r="M452" s="97"/>
    </row>
    <row r="453" spans="13:13">
      <c r="M453" s="97"/>
    </row>
    <row r="454" spans="13:13">
      <c r="M454" s="97"/>
    </row>
    <row r="455" spans="13:13">
      <c r="M455" s="97"/>
    </row>
  </sheetData>
  <sortState ref="A4:H330">
    <sortCondition ref="A4:A330"/>
  </sortState>
  <pageMargins left="0.47244094488188981" right="0.27559055118110237" top="0.9055118110236221" bottom="0.6692913385826772" header="0.35433070866141736" footer="0.51181102362204722"/>
  <headerFooter alignWithMargins="0">
    <oddHeader>&amp;L&amp;"-,Fet"&amp;11SVENSKA KENNELKLUBBEN
      REGISTRERING 2013&amp;C&amp;"-,Fet"&amp;12&amp;A&amp;R&amp;"-,Fet"&amp;12SKK  2014-01-02</oddHeader>
    <oddFooter>&amp;R&amp;"Calibri,Fet"&amp;9sid &amp;P av 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" enableFormatConditionsCalculation="0"/>
  <dimension ref="A1:I266"/>
  <sheetViews>
    <sheetView tabSelected="1" workbookViewId="0">
      <selection activeCell="A2" sqref="A2"/>
    </sheetView>
  </sheetViews>
  <sheetFormatPr baseColWidth="10" defaultColWidth="9.6640625" defaultRowHeight="14" x14ac:dyDescent="0"/>
  <cols>
    <col min="1" max="1" width="6.33203125" style="21" customWidth="1"/>
    <col min="2" max="2" width="34.6640625" style="14" customWidth="1"/>
    <col min="3" max="3" width="11.6640625" style="22" customWidth="1"/>
    <col min="4" max="4" width="11" style="19" customWidth="1"/>
    <col min="5" max="5" width="9.33203125" style="14" customWidth="1"/>
    <col min="6" max="6" width="10.1640625" style="14" customWidth="1"/>
    <col min="7" max="7" width="8.1640625" style="14" customWidth="1"/>
    <col min="8" max="16384" width="9.6640625" style="14"/>
  </cols>
  <sheetData>
    <row r="1" spans="1:9">
      <c r="A1" s="11"/>
      <c r="B1" s="12" t="s">
        <v>3</v>
      </c>
      <c r="C1" s="13" t="s">
        <v>379</v>
      </c>
      <c r="D1" s="13" t="s">
        <v>343</v>
      </c>
      <c r="E1" s="3" t="s">
        <v>1</v>
      </c>
      <c r="F1" s="3" t="s">
        <v>2</v>
      </c>
      <c r="G1" s="23"/>
    </row>
    <row r="2" spans="1:9">
      <c r="A2" s="1">
        <v>1</v>
      </c>
      <c r="B2" s="2" t="s">
        <v>5</v>
      </c>
      <c r="C2" s="6">
        <v>2275</v>
      </c>
      <c r="D2" s="6">
        <v>2282</v>
      </c>
      <c r="E2" s="39">
        <f t="shared" ref="E2:E21" si="0">C2-D2</f>
        <v>-7</v>
      </c>
      <c r="F2" s="43">
        <f t="shared" ref="F2:F21" si="1">E2/D2</f>
        <v>-3.0674846625766872E-3</v>
      </c>
      <c r="G2" s="9"/>
      <c r="H2" s="6"/>
      <c r="I2" s="6"/>
    </row>
    <row r="3" spans="1:9">
      <c r="A3" s="1">
        <v>2</v>
      </c>
      <c r="B3" s="2" t="s">
        <v>6</v>
      </c>
      <c r="C3" s="6">
        <v>1935</v>
      </c>
      <c r="D3" s="6">
        <v>1742</v>
      </c>
      <c r="E3" s="39">
        <f t="shared" si="0"/>
        <v>193</v>
      </c>
      <c r="F3" s="43">
        <f t="shared" si="1"/>
        <v>0.11079219288174512</v>
      </c>
      <c r="G3" s="9"/>
      <c r="H3" s="2"/>
      <c r="I3" s="6"/>
    </row>
    <row r="4" spans="1:9">
      <c r="A4" s="1">
        <v>3</v>
      </c>
      <c r="B4" s="2" t="s">
        <v>4</v>
      </c>
      <c r="C4" s="6">
        <v>1809</v>
      </c>
      <c r="D4" s="6">
        <v>1788</v>
      </c>
      <c r="E4" s="39">
        <f t="shared" si="0"/>
        <v>21</v>
      </c>
      <c r="F4" s="43">
        <f t="shared" si="1"/>
        <v>1.1744966442953021E-2</v>
      </c>
      <c r="G4" s="9"/>
      <c r="H4" s="2"/>
      <c r="I4" s="6"/>
    </row>
    <row r="5" spans="1:9">
      <c r="A5" s="1">
        <v>4</v>
      </c>
      <c r="B5" s="2" t="s">
        <v>326</v>
      </c>
      <c r="C5" s="6">
        <v>1339</v>
      </c>
      <c r="D5" s="6">
        <v>1844</v>
      </c>
      <c r="E5" s="39">
        <f t="shared" si="0"/>
        <v>-505</v>
      </c>
      <c r="F5" s="43">
        <f t="shared" si="1"/>
        <v>-0.27386117136659438</v>
      </c>
      <c r="G5" s="9"/>
      <c r="H5" s="2"/>
      <c r="I5" s="6"/>
    </row>
    <row r="6" spans="1:9">
      <c r="A6" s="1">
        <v>5</v>
      </c>
      <c r="B6" s="2" t="s">
        <v>46</v>
      </c>
      <c r="C6" s="6">
        <v>1320</v>
      </c>
      <c r="D6" s="6">
        <v>1286</v>
      </c>
      <c r="E6" s="39">
        <f t="shared" si="0"/>
        <v>34</v>
      </c>
      <c r="F6" s="43">
        <f t="shared" si="1"/>
        <v>2.6438569206842923E-2</v>
      </c>
      <c r="G6" s="9"/>
      <c r="H6" s="2"/>
      <c r="I6" s="6"/>
    </row>
    <row r="7" spans="1:9">
      <c r="A7" s="1">
        <v>6</v>
      </c>
      <c r="B7" s="2" t="s">
        <v>11</v>
      </c>
      <c r="C7" s="6">
        <v>1047</v>
      </c>
      <c r="D7" s="6">
        <v>1066</v>
      </c>
      <c r="E7" s="39">
        <f t="shared" si="0"/>
        <v>-19</v>
      </c>
      <c r="F7" s="43">
        <f t="shared" si="1"/>
        <v>-1.7823639774859287E-2</v>
      </c>
      <c r="G7" s="9"/>
      <c r="H7" s="2"/>
      <c r="I7" s="6"/>
    </row>
    <row r="8" spans="1:9">
      <c r="A8" s="1">
        <v>7</v>
      </c>
      <c r="B8" s="2" t="s">
        <v>10</v>
      </c>
      <c r="C8" s="6">
        <v>1034</v>
      </c>
      <c r="D8" s="6">
        <v>1016</v>
      </c>
      <c r="E8" s="39">
        <f t="shared" si="0"/>
        <v>18</v>
      </c>
      <c r="F8" s="43">
        <f t="shared" si="1"/>
        <v>1.7716535433070866E-2</v>
      </c>
      <c r="G8" s="9"/>
      <c r="H8" s="2"/>
      <c r="I8" s="6"/>
    </row>
    <row r="9" spans="1:9">
      <c r="A9" s="1">
        <v>8</v>
      </c>
      <c r="B9" s="2" t="s">
        <v>14</v>
      </c>
      <c r="C9" s="6">
        <v>916</v>
      </c>
      <c r="D9" s="6">
        <v>948</v>
      </c>
      <c r="E9" s="39">
        <f t="shared" si="0"/>
        <v>-32</v>
      </c>
      <c r="F9" s="43">
        <f t="shared" si="1"/>
        <v>-3.3755274261603373E-2</v>
      </c>
      <c r="G9" s="9"/>
      <c r="H9" s="2"/>
      <c r="I9" s="6"/>
    </row>
    <row r="10" spans="1:9">
      <c r="A10" s="1">
        <v>9</v>
      </c>
      <c r="B10" s="2" t="s">
        <v>197</v>
      </c>
      <c r="C10" s="6">
        <v>913</v>
      </c>
      <c r="D10" s="6">
        <v>1074</v>
      </c>
      <c r="E10" s="39">
        <f t="shared" si="0"/>
        <v>-161</v>
      </c>
      <c r="F10" s="43">
        <f t="shared" si="1"/>
        <v>-0.14990689013035383</v>
      </c>
      <c r="G10" s="9"/>
      <c r="H10" s="2"/>
      <c r="I10" s="6"/>
    </row>
    <row r="11" spans="1:9">
      <c r="A11" s="1">
        <v>10</v>
      </c>
      <c r="B11" s="2" t="s">
        <v>273</v>
      </c>
      <c r="C11" s="6">
        <v>797</v>
      </c>
      <c r="D11" s="6">
        <v>714</v>
      </c>
      <c r="E11" s="39">
        <f t="shared" si="0"/>
        <v>83</v>
      </c>
      <c r="F11" s="43">
        <f t="shared" si="1"/>
        <v>0.11624649859943978</v>
      </c>
      <c r="G11" s="9"/>
      <c r="H11" s="2"/>
      <c r="I11" s="6"/>
    </row>
    <row r="12" spans="1:9">
      <c r="A12" s="1">
        <v>11</v>
      </c>
      <c r="B12" s="2" t="s">
        <v>15</v>
      </c>
      <c r="C12" s="6">
        <v>796</v>
      </c>
      <c r="D12" s="6">
        <v>825</v>
      </c>
      <c r="E12" s="39">
        <f t="shared" si="0"/>
        <v>-29</v>
      </c>
      <c r="F12" s="43">
        <f t="shared" si="1"/>
        <v>-3.5151515151515149E-2</v>
      </c>
      <c r="G12" s="9"/>
      <c r="H12" s="2"/>
      <c r="I12" s="6"/>
    </row>
    <row r="13" spans="1:9">
      <c r="A13" s="1">
        <v>12</v>
      </c>
      <c r="B13" s="2" t="s">
        <v>18</v>
      </c>
      <c r="C13" s="6">
        <v>769</v>
      </c>
      <c r="D13" s="6">
        <v>788</v>
      </c>
      <c r="E13" s="39">
        <f t="shared" si="0"/>
        <v>-19</v>
      </c>
      <c r="F13" s="43">
        <f t="shared" si="1"/>
        <v>-2.4111675126903553E-2</v>
      </c>
      <c r="G13" s="9"/>
      <c r="H13" s="2"/>
      <c r="I13" s="6"/>
    </row>
    <row r="14" spans="1:9">
      <c r="A14" s="1">
        <v>13</v>
      </c>
      <c r="B14" s="2" t="s">
        <v>144</v>
      </c>
      <c r="C14" s="6">
        <v>762</v>
      </c>
      <c r="D14" s="6">
        <v>787</v>
      </c>
      <c r="E14" s="39">
        <f t="shared" si="0"/>
        <v>-25</v>
      </c>
      <c r="F14" s="43">
        <f t="shared" si="1"/>
        <v>-3.176620076238882E-2</v>
      </c>
      <c r="G14" s="9"/>
      <c r="H14" s="2"/>
      <c r="I14" s="6"/>
    </row>
    <row r="15" spans="1:9">
      <c r="A15" s="1">
        <v>14</v>
      </c>
      <c r="B15" s="2" t="s">
        <v>9</v>
      </c>
      <c r="C15" s="6">
        <v>722</v>
      </c>
      <c r="D15" s="6">
        <v>737</v>
      </c>
      <c r="E15" s="39">
        <f t="shared" si="0"/>
        <v>-15</v>
      </c>
      <c r="F15" s="43">
        <f t="shared" si="1"/>
        <v>-2.0352781546811399E-2</v>
      </c>
      <c r="G15" s="9"/>
      <c r="H15" s="2"/>
      <c r="I15" s="6"/>
    </row>
    <row r="16" spans="1:9">
      <c r="A16" s="1">
        <v>15</v>
      </c>
      <c r="B16" s="2" t="s">
        <v>210</v>
      </c>
      <c r="C16" s="6">
        <v>699</v>
      </c>
      <c r="D16" s="6">
        <v>818</v>
      </c>
      <c r="E16" s="39">
        <f t="shared" si="0"/>
        <v>-119</v>
      </c>
      <c r="F16" s="43">
        <f t="shared" si="1"/>
        <v>-0.14547677261613692</v>
      </c>
      <c r="G16" s="9"/>
      <c r="H16" s="2"/>
      <c r="I16" s="6"/>
    </row>
    <row r="17" spans="1:9">
      <c r="A17" s="1">
        <v>16</v>
      </c>
      <c r="B17" s="2" t="s">
        <v>235</v>
      </c>
      <c r="C17" s="6">
        <v>685</v>
      </c>
      <c r="D17" s="6">
        <v>845</v>
      </c>
      <c r="E17" s="39">
        <f t="shared" si="0"/>
        <v>-160</v>
      </c>
      <c r="F17" s="43">
        <f t="shared" si="1"/>
        <v>-0.1893491124260355</v>
      </c>
      <c r="G17" s="9"/>
      <c r="H17" s="2"/>
      <c r="I17" s="6"/>
    </row>
    <row r="18" spans="1:9">
      <c r="A18" s="1">
        <v>17</v>
      </c>
      <c r="B18" s="2" t="s">
        <v>228</v>
      </c>
      <c r="C18" s="6">
        <v>667</v>
      </c>
      <c r="D18" s="6">
        <v>834</v>
      </c>
      <c r="E18" s="39">
        <f t="shared" si="0"/>
        <v>-167</v>
      </c>
      <c r="F18" s="43">
        <f t="shared" si="1"/>
        <v>-0.20023980815347722</v>
      </c>
      <c r="G18" s="24"/>
      <c r="H18" s="2"/>
      <c r="I18" s="6"/>
    </row>
    <row r="19" spans="1:9">
      <c r="A19" s="1">
        <v>18</v>
      </c>
      <c r="B19" s="2" t="s">
        <v>284</v>
      </c>
      <c r="C19" s="6">
        <v>641</v>
      </c>
      <c r="D19" s="6">
        <v>681</v>
      </c>
      <c r="E19" s="39">
        <f t="shared" si="0"/>
        <v>-40</v>
      </c>
      <c r="F19" s="43">
        <f t="shared" si="1"/>
        <v>-5.8737151248164463E-2</v>
      </c>
      <c r="G19" s="24"/>
      <c r="H19" s="2"/>
      <c r="I19" s="6"/>
    </row>
    <row r="20" spans="1:9">
      <c r="A20" s="1">
        <v>19</v>
      </c>
      <c r="B20" s="2" t="s">
        <v>189</v>
      </c>
      <c r="C20" s="6">
        <v>633</v>
      </c>
      <c r="D20" s="6">
        <v>631</v>
      </c>
      <c r="E20" s="39">
        <f t="shared" si="0"/>
        <v>2</v>
      </c>
      <c r="F20" s="43">
        <f t="shared" si="1"/>
        <v>3.1695721077654518E-3</v>
      </c>
      <c r="G20" s="9"/>
      <c r="H20" s="2"/>
      <c r="I20" s="6"/>
    </row>
    <row r="21" spans="1:9">
      <c r="A21" s="1">
        <v>20</v>
      </c>
      <c r="B21" s="2" t="s">
        <v>32</v>
      </c>
      <c r="C21" s="6">
        <v>605</v>
      </c>
      <c r="D21" s="6">
        <v>628</v>
      </c>
      <c r="E21" s="39">
        <f t="shared" si="0"/>
        <v>-23</v>
      </c>
      <c r="F21" s="43">
        <f t="shared" si="1"/>
        <v>-3.662420382165605E-2</v>
      </c>
      <c r="G21" s="9"/>
      <c r="H21" s="2"/>
      <c r="I21" s="6"/>
    </row>
    <row r="22" spans="1:9">
      <c r="A22" s="1"/>
      <c r="B22" s="39"/>
      <c r="C22" s="6"/>
      <c r="D22" s="6"/>
      <c r="E22" s="39"/>
      <c r="F22" s="43"/>
      <c r="G22" s="9"/>
      <c r="H22" s="15"/>
      <c r="I22" s="10"/>
    </row>
    <row r="23" spans="1:9">
      <c r="A23" s="1"/>
      <c r="B23" s="16" t="s">
        <v>239</v>
      </c>
      <c r="C23" s="17">
        <f>SUM(C2:C21)</f>
        <v>20364</v>
      </c>
      <c r="D23" s="17">
        <f>SUM(D2:D21)</f>
        <v>21334</v>
      </c>
      <c r="E23" s="4">
        <f t="shared" ref="E23" si="2">C23-D23</f>
        <v>-970</v>
      </c>
      <c r="F23" s="18">
        <f t="shared" ref="F23" si="3">E23/D23</f>
        <v>-4.5467329145964186E-2</v>
      </c>
      <c r="H23" s="17"/>
      <c r="I23" s="17"/>
    </row>
    <row r="24" spans="1:9">
      <c r="A24" s="1"/>
      <c r="F24" s="20"/>
    </row>
    <row r="25" spans="1:9">
      <c r="A25" s="1"/>
      <c r="F25" s="20"/>
    </row>
    <row r="26" spans="1:9">
      <c r="A26" s="1"/>
      <c r="F26" s="20"/>
    </row>
    <row r="27" spans="1:9">
      <c r="F27" s="20"/>
    </row>
    <row r="28" spans="1:9">
      <c r="F28" s="20"/>
    </row>
    <row r="29" spans="1:9">
      <c r="F29" s="20"/>
    </row>
    <row r="30" spans="1:9">
      <c r="F30" s="20"/>
    </row>
    <row r="31" spans="1:9">
      <c r="F31" s="20"/>
    </row>
    <row r="32" spans="1:9">
      <c r="F32" s="20"/>
    </row>
    <row r="33" spans="6:6">
      <c r="F33" s="20"/>
    </row>
    <row r="34" spans="6:6">
      <c r="F34" s="20"/>
    </row>
    <row r="35" spans="6:6">
      <c r="F35" s="20"/>
    </row>
    <row r="36" spans="6:6">
      <c r="F36" s="20"/>
    </row>
    <row r="37" spans="6:6">
      <c r="F37" s="20"/>
    </row>
    <row r="38" spans="6:6">
      <c r="F38" s="20"/>
    </row>
    <row r="39" spans="6:6">
      <c r="F39" s="20"/>
    </row>
    <row r="40" spans="6:6">
      <c r="F40" s="20"/>
    </row>
    <row r="41" spans="6:6">
      <c r="F41" s="20"/>
    </row>
    <row r="42" spans="6:6">
      <c r="F42" s="20"/>
    </row>
    <row r="43" spans="6:6">
      <c r="F43" s="20"/>
    </row>
    <row r="44" spans="6:6">
      <c r="F44" s="20"/>
    </row>
    <row r="45" spans="6:6">
      <c r="F45" s="20"/>
    </row>
    <row r="46" spans="6:6">
      <c r="F46" s="20"/>
    </row>
    <row r="47" spans="6:6">
      <c r="F47" s="20"/>
    </row>
    <row r="48" spans="6:6">
      <c r="F48" s="20"/>
    </row>
    <row r="49" spans="6:6">
      <c r="F49" s="20"/>
    </row>
    <row r="50" spans="6:6">
      <c r="F50" s="20"/>
    </row>
    <row r="51" spans="6:6">
      <c r="F51" s="20"/>
    </row>
    <row r="52" spans="6:6">
      <c r="F52" s="20"/>
    </row>
    <row r="53" spans="6:6">
      <c r="F53" s="20"/>
    </row>
    <row r="54" spans="6:6">
      <c r="F54" s="20"/>
    </row>
    <row r="55" spans="6:6">
      <c r="F55" s="20"/>
    </row>
    <row r="56" spans="6:6">
      <c r="F56" s="20"/>
    </row>
    <row r="57" spans="6:6">
      <c r="F57" s="20"/>
    </row>
    <row r="58" spans="6:6">
      <c r="F58" s="20"/>
    </row>
    <row r="59" spans="6:6">
      <c r="F59" s="20"/>
    </row>
    <row r="60" spans="6:6">
      <c r="F60" s="20"/>
    </row>
    <row r="61" spans="6:6">
      <c r="F61" s="20"/>
    </row>
    <row r="62" spans="6:6">
      <c r="F62" s="20"/>
    </row>
    <row r="63" spans="6:6">
      <c r="F63" s="20"/>
    </row>
    <row r="64" spans="6:6">
      <c r="F64" s="20"/>
    </row>
    <row r="65" spans="6:6">
      <c r="F65" s="20"/>
    </row>
    <row r="66" spans="6:6">
      <c r="F66" s="20"/>
    </row>
    <row r="67" spans="6:6">
      <c r="F67" s="20"/>
    </row>
    <row r="68" spans="6:6">
      <c r="F68" s="20"/>
    </row>
    <row r="69" spans="6:6">
      <c r="F69" s="20"/>
    </row>
    <row r="70" spans="6:6">
      <c r="F70" s="20"/>
    </row>
    <row r="71" spans="6:6">
      <c r="F71" s="20"/>
    </row>
    <row r="72" spans="6:6">
      <c r="F72" s="20"/>
    </row>
    <row r="73" spans="6:6">
      <c r="F73" s="20"/>
    </row>
    <row r="74" spans="6:6">
      <c r="F74" s="20"/>
    </row>
    <row r="75" spans="6:6">
      <c r="F75" s="20"/>
    </row>
    <row r="76" spans="6:6">
      <c r="F76" s="20"/>
    </row>
    <row r="77" spans="6:6">
      <c r="F77" s="20"/>
    </row>
    <row r="78" spans="6:6">
      <c r="F78" s="20"/>
    </row>
    <row r="79" spans="6:6">
      <c r="F79" s="20"/>
    </row>
    <row r="80" spans="6:6">
      <c r="F80" s="20"/>
    </row>
    <row r="81" spans="6:6">
      <c r="F81" s="20"/>
    </row>
    <row r="82" spans="6:6">
      <c r="F82" s="20"/>
    </row>
    <row r="83" spans="6:6">
      <c r="F83" s="20"/>
    </row>
    <row r="84" spans="6:6">
      <c r="F84" s="20"/>
    </row>
    <row r="85" spans="6:6">
      <c r="F85" s="20"/>
    </row>
    <row r="86" spans="6:6">
      <c r="F86" s="20"/>
    </row>
    <row r="87" spans="6:6">
      <c r="F87" s="20"/>
    </row>
    <row r="88" spans="6:6">
      <c r="F88" s="20"/>
    </row>
    <row r="89" spans="6:6">
      <c r="F89" s="20"/>
    </row>
    <row r="90" spans="6:6">
      <c r="F90" s="20"/>
    </row>
    <row r="91" spans="6:6">
      <c r="F91" s="20"/>
    </row>
    <row r="92" spans="6:6">
      <c r="F92" s="20"/>
    </row>
    <row r="93" spans="6:6">
      <c r="F93" s="20"/>
    </row>
    <row r="94" spans="6:6">
      <c r="F94" s="20"/>
    </row>
    <row r="95" spans="6:6">
      <c r="F95" s="20"/>
    </row>
    <row r="96" spans="6:6">
      <c r="F96" s="20"/>
    </row>
    <row r="97" spans="6:6">
      <c r="F97" s="20"/>
    </row>
    <row r="98" spans="6:6">
      <c r="F98" s="20"/>
    </row>
    <row r="99" spans="6:6">
      <c r="F99" s="20"/>
    </row>
    <row r="100" spans="6:6">
      <c r="F100" s="20"/>
    </row>
    <row r="101" spans="6:6">
      <c r="F101" s="20"/>
    </row>
    <row r="102" spans="6:6">
      <c r="F102" s="20"/>
    </row>
    <row r="103" spans="6:6">
      <c r="F103" s="20"/>
    </row>
    <row r="104" spans="6:6">
      <c r="F104" s="20"/>
    </row>
    <row r="105" spans="6:6">
      <c r="F105" s="20"/>
    </row>
    <row r="106" spans="6:6">
      <c r="F106" s="20"/>
    </row>
    <row r="107" spans="6:6">
      <c r="F107" s="20"/>
    </row>
    <row r="108" spans="6:6">
      <c r="F108" s="20"/>
    </row>
    <row r="109" spans="6:6">
      <c r="F109" s="20"/>
    </row>
    <row r="110" spans="6:6">
      <c r="F110" s="20"/>
    </row>
    <row r="111" spans="6:6">
      <c r="F111" s="20"/>
    </row>
    <row r="112" spans="6:6">
      <c r="F112" s="20"/>
    </row>
    <row r="113" spans="6:6">
      <c r="F113" s="20"/>
    </row>
    <row r="114" spans="6:6">
      <c r="F114" s="20"/>
    </row>
    <row r="115" spans="6:6">
      <c r="F115" s="20"/>
    </row>
    <row r="116" spans="6:6">
      <c r="F116" s="20"/>
    </row>
    <row r="117" spans="6:6">
      <c r="F117" s="20"/>
    </row>
    <row r="118" spans="6:6">
      <c r="F118" s="20"/>
    </row>
    <row r="119" spans="6:6">
      <c r="F119" s="20"/>
    </row>
    <row r="120" spans="6:6">
      <c r="F120" s="20"/>
    </row>
    <row r="121" spans="6:6">
      <c r="F121" s="20"/>
    </row>
    <row r="122" spans="6:6">
      <c r="F122" s="20"/>
    </row>
    <row r="123" spans="6:6">
      <c r="F123" s="20"/>
    </row>
    <row r="124" spans="6:6">
      <c r="F124" s="20"/>
    </row>
    <row r="125" spans="6:6">
      <c r="F125" s="20"/>
    </row>
    <row r="126" spans="6:6">
      <c r="F126" s="20"/>
    </row>
    <row r="127" spans="6:6">
      <c r="F127" s="20"/>
    </row>
    <row r="128" spans="6:6">
      <c r="F128" s="20"/>
    </row>
    <row r="129" spans="6:6">
      <c r="F129" s="20"/>
    </row>
    <row r="130" spans="6:6">
      <c r="F130" s="20"/>
    </row>
    <row r="131" spans="6:6">
      <c r="F131" s="20"/>
    </row>
    <row r="132" spans="6:6">
      <c r="F132" s="20"/>
    </row>
    <row r="133" spans="6:6">
      <c r="F133" s="20"/>
    </row>
    <row r="134" spans="6:6">
      <c r="F134" s="20"/>
    </row>
    <row r="135" spans="6:6">
      <c r="F135" s="20"/>
    </row>
    <row r="136" spans="6:6">
      <c r="F136" s="20"/>
    </row>
    <row r="137" spans="6:6">
      <c r="F137" s="20"/>
    </row>
    <row r="138" spans="6:6">
      <c r="F138" s="20"/>
    </row>
    <row r="139" spans="6:6">
      <c r="F139" s="20"/>
    </row>
    <row r="140" spans="6:6">
      <c r="F140" s="20"/>
    </row>
    <row r="141" spans="6:6">
      <c r="F141" s="20"/>
    </row>
    <row r="142" spans="6:6">
      <c r="F142" s="20"/>
    </row>
    <row r="143" spans="6:6">
      <c r="F143" s="20"/>
    </row>
    <row r="144" spans="6:6">
      <c r="F144" s="20"/>
    </row>
    <row r="145" spans="6:6">
      <c r="F145" s="20"/>
    </row>
    <row r="146" spans="6:6">
      <c r="F146" s="20"/>
    </row>
    <row r="147" spans="6:6">
      <c r="F147" s="20"/>
    </row>
    <row r="148" spans="6:6">
      <c r="F148" s="20"/>
    </row>
    <row r="149" spans="6:6">
      <c r="F149" s="20"/>
    </row>
    <row r="150" spans="6:6">
      <c r="F150" s="20"/>
    </row>
    <row r="151" spans="6:6">
      <c r="F151" s="20"/>
    </row>
    <row r="152" spans="6:6">
      <c r="F152" s="20"/>
    </row>
    <row r="153" spans="6:6">
      <c r="F153" s="20"/>
    </row>
    <row r="154" spans="6:6">
      <c r="F154" s="20"/>
    </row>
    <row r="155" spans="6:6">
      <c r="F155" s="20"/>
    </row>
    <row r="156" spans="6:6">
      <c r="F156" s="20"/>
    </row>
    <row r="157" spans="6:6">
      <c r="F157" s="20"/>
    </row>
    <row r="158" spans="6:6">
      <c r="F158" s="20"/>
    </row>
    <row r="159" spans="6:6">
      <c r="F159" s="20"/>
    </row>
    <row r="160" spans="6:6">
      <c r="F160" s="20"/>
    </row>
    <row r="161" spans="6:6">
      <c r="F161" s="20"/>
    </row>
    <row r="162" spans="6:6">
      <c r="F162" s="20"/>
    </row>
    <row r="163" spans="6:6">
      <c r="F163" s="20"/>
    </row>
    <row r="164" spans="6:6">
      <c r="F164" s="20"/>
    </row>
    <row r="165" spans="6:6">
      <c r="F165" s="20"/>
    </row>
    <row r="166" spans="6:6">
      <c r="F166" s="20"/>
    </row>
    <row r="167" spans="6:6">
      <c r="F167" s="20"/>
    </row>
    <row r="168" spans="6:6">
      <c r="F168" s="20"/>
    </row>
    <row r="169" spans="6:6">
      <c r="F169" s="20"/>
    </row>
    <row r="170" spans="6:6">
      <c r="F170" s="20"/>
    </row>
    <row r="171" spans="6:6">
      <c r="F171" s="20"/>
    </row>
    <row r="172" spans="6:6">
      <c r="F172" s="20"/>
    </row>
    <row r="173" spans="6:6">
      <c r="F173" s="20"/>
    </row>
    <row r="174" spans="6:6">
      <c r="F174" s="20"/>
    </row>
    <row r="175" spans="6:6">
      <c r="F175" s="20"/>
    </row>
    <row r="176" spans="6:6">
      <c r="F176" s="20"/>
    </row>
    <row r="177" spans="6:6">
      <c r="F177" s="20"/>
    </row>
    <row r="178" spans="6:6">
      <c r="F178" s="20"/>
    </row>
    <row r="179" spans="6:6">
      <c r="F179" s="20"/>
    </row>
    <row r="180" spans="6:6">
      <c r="F180" s="20"/>
    </row>
    <row r="181" spans="6:6">
      <c r="F181" s="20"/>
    </row>
    <row r="182" spans="6:6">
      <c r="F182" s="20"/>
    </row>
    <row r="183" spans="6:6">
      <c r="F183" s="20"/>
    </row>
    <row r="184" spans="6:6">
      <c r="F184" s="20"/>
    </row>
    <row r="185" spans="6:6">
      <c r="F185" s="20"/>
    </row>
    <row r="186" spans="6:6">
      <c r="F186" s="20"/>
    </row>
    <row r="187" spans="6:6">
      <c r="F187" s="20"/>
    </row>
    <row r="188" spans="6:6">
      <c r="F188" s="20"/>
    </row>
    <row r="189" spans="6:6">
      <c r="F189" s="20"/>
    </row>
    <row r="190" spans="6:6">
      <c r="F190" s="20"/>
    </row>
    <row r="191" spans="6:6">
      <c r="F191" s="20"/>
    </row>
    <row r="192" spans="6:6">
      <c r="F192" s="20"/>
    </row>
    <row r="193" spans="6:6">
      <c r="F193" s="20"/>
    </row>
    <row r="194" spans="6:6">
      <c r="F194" s="20"/>
    </row>
    <row r="195" spans="6:6">
      <c r="F195" s="20"/>
    </row>
    <row r="196" spans="6:6">
      <c r="F196" s="20"/>
    </row>
    <row r="197" spans="6:6">
      <c r="F197" s="20"/>
    </row>
    <row r="198" spans="6:6">
      <c r="F198" s="20"/>
    </row>
    <row r="199" spans="6:6">
      <c r="F199" s="20"/>
    </row>
    <row r="200" spans="6:6">
      <c r="F200" s="20"/>
    </row>
    <row r="201" spans="6:6">
      <c r="F201" s="20"/>
    </row>
    <row r="202" spans="6:6">
      <c r="F202" s="20"/>
    </row>
    <row r="203" spans="6:6">
      <c r="F203" s="20"/>
    </row>
    <row r="204" spans="6:6">
      <c r="F204" s="20"/>
    </row>
    <row r="205" spans="6:6">
      <c r="F205" s="20"/>
    </row>
    <row r="206" spans="6:6">
      <c r="F206" s="20"/>
    </row>
    <row r="207" spans="6:6">
      <c r="F207" s="20"/>
    </row>
    <row r="208" spans="6:6">
      <c r="F208" s="20"/>
    </row>
    <row r="209" spans="6:6">
      <c r="F209" s="20"/>
    </row>
    <row r="210" spans="6:6">
      <c r="F210" s="20"/>
    </row>
    <row r="211" spans="6:6">
      <c r="F211" s="20"/>
    </row>
    <row r="212" spans="6:6">
      <c r="F212" s="20"/>
    </row>
    <row r="213" spans="6:6">
      <c r="F213" s="20"/>
    </row>
    <row r="214" spans="6:6">
      <c r="F214" s="20"/>
    </row>
    <row r="215" spans="6:6">
      <c r="F215" s="20"/>
    </row>
    <row r="216" spans="6:6">
      <c r="F216" s="20"/>
    </row>
    <row r="217" spans="6:6">
      <c r="F217" s="20"/>
    </row>
    <row r="218" spans="6:6">
      <c r="F218" s="20"/>
    </row>
    <row r="219" spans="6:6">
      <c r="F219" s="20"/>
    </row>
    <row r="220" spans="6:6">
      <c r="F220" s="20"/>
    </row>
    <row r="221" spans="6:6">
      <c r="F221" s="20"/>
    </row>
    <row r="222" spans="6:6">
      <c r="F222" s="20"/>
    </row>
    <row r="223" spans="6:6">
      <c r="F223" s="20"/>
    </row>
    <row r="224" spans="6:6">
      <c r="F224" s="20"/>
    </row>
    <row r="225" spans="6:6">
      <c r="F225" s="20"/>
    </row>
    <row r="226" spans="6:6">
      <c r="F226" s="20"/>
    </row>
    <row r="227" spans="6:6">
      <c r="F227" s="20"/>
    </row>
    <row r="228" spans="6:6">
      <c r="F228" s="20"/>
    </row>
    <row r="229" spans="6:6">
      <c r="F229" s="20"/>
    </row>
    <row r="230" spans="6:6">
      <c r="F230" s="20"/>
    </row>
    <row r="231" spans="6:6">
      <c r="F231" s="20"/>
    </row>
    <row r="232" spans="6:6">
      <c r="F232" s="20"/>
    </row>
    <row r="233" spans="6:6">
      <c r="F233" s="20"/>
    </row>
    <row r="234" spans="6:6">
      <c r="F234" s="20"/>
    </row>
    <row r="235" spans="6:6">
      <c r="F235" s="20"/>
    </row>
    <row r="236" spans="6:6">
      <c r="F236" s="20"/>
    </row>
    <row r="237" spans="6:6">
      <c r="F237" s="20"/>
    </row>
    <row r="238" spans="6:6">
      <c r="F238" s="20"/>
    </row>
    <row r="239" spans="6:6">
      <c r="F239" s="20"/>
    </row>
    <row r="240" spans="6:6">
      <c r="F240" s="20"/>
    </row>
    <row r="241" spans="6:6">
      <c r="F241" s="20"/>
    </row>
    <row r="242" spans="6:6">
      <c r="F242" s="20"/>
    </row>
    <row r="243" spans="6:6">
      <c r="F243" s="20"/>
    </row>
    <row r="244" spans="6:6">
      <c r="F244" s="20"/>
    </row>
    <row r="245" spans="6:6">
      <c r="F245" s="20"/>
    </row>
    <row r="246" spans="6:6">
      <c r="F246" s="20"/>
    </row>
    <row r="247" spans="6:6">
      <c r="F247" s="20"/>
    </row>
    <row r="248" spans="6:6">
      <c r="F248" s="20"/>
    </row>
    <row r="249" spans="6:6">
      <c r="F249" s="20"/>
    </row>
    <row r="250" spans="6:6">
      <c r="F250" s="20"/>
    </row>
    <row r="251" spans="6:6">
      <c r="F251" s="20"/>
    </row>
    <row r="252" spans="6:6">
      <c r="F252" s="20"/>
    </row>
    <row r="253" spans="6:6">
      <c r="F253" s="20"/>
    </row>
    <row r="254" spans="6:6">
      <c r="F254" s="20"/>
    </row>
    <row r="255" spans="6:6">
      <c r="F255" s="20"/>
    </row>
    <row r="256" spans="6:6">
      <c r="F256" s="20"/>
    </row>
    <row r="257" spans="6:6">
      <c r="F257" s="20"/>
    </row>
    <row r="258" spans="6:6">
      <c r="F258" s="20"/>
    </row>
    <row r="259" spans="6:6">
      <c r="F259" s="20"/>
    </row>
    <row r="260" spans="6:6">
      <c r="F260" s="20"/>
    </row>
    <row r="261" spans="6:6">
      <c r="F261" s="20"/>
    </row>
    <row r="262" spans="6:6">
      <c r="F262" s="20"/>
    </row>
    <row r="263" spans="6:6">
      <c r="F263" s="20"/>
    </row>
    <row r="264" spans="6:6">
      <c r="F264" s="20"/>
    </row>
    <row r="265" spans="6:6">
      <c r="F265" s="20"/>
    </row>
    <row r="266" spans="6:6">
      <c r="F266" s="20"/>
    </row>
  </sheetData>
  <phoneticPr fontId="0" type="noConversion"/>
  <pageMargins left="0.74803149606299213" right="0.15748031496062992" top="1.1023622047244095" bottom="0.98425196850393704" header="0.51181102362204722" footer="0.51181102362204722"/>
  <headerFooter alignWithMargins="0">
    <oddHeader>&amp;L&amp;"-,Fet"SVENSKA KENNELKLUBBEN
    REGISTRERING 2013&amp;C&amp;"-,Fet"&amp;14&amp;A&amp;R&amp;"-,Fet"SKK  2014-01-02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5" enableFormatConditionsCalculation="0"/>
  <dimension ref="A1:M132"/>
  <sheetViews>
    <sheetView workbookViewId="0">
      <selection activeCell="B25" sqref="B25"/>
    </sheetView>
  </sheetViews>
  <sheetFormatPr baseColWidth="10" defaultColWidth="9.6640625" defaultRowHeight="14" x14ac:dyDescent="0"/>
  <cols>
    <col min="1" max="1" width="6.6640625" style="21" customWidth="1"/>
    <col min="2" max="2" width="37.6640625" style="14" customWidth="1"/>
    <col min="3" max="3" width="9.6640625" style="19" bestFit="1" customWidth="1"/>
    <col min="4" max="4" width="10.5" style="19" customWidth="1"/>
    <col min="5" max="5" width="8.83203125" style="14" customWidth="1"/>
    <col min="6" max="6" width="11.5" style="14" customWidth="1"/>
    <col min="7" max="7" width="7.33203125" style="14" customWidth="1"/>
    <col min="8" max="8" width="8" style="14" customWidth="1"/>
    <col min="9" max="16384" width="9.6640625" style="14"/>
  </cols>
  <sheetData>
    <row r="1" spans="1:13">
      <c r="A1" s="11"/>
      <c r="B1" s="12" t="s">
        <v>3</v>
      </c>
      <c r="C1" s="13" t="s">
        <v>379</v>
      </c>
      <c r="D1" s="13" t="s">
        <v>343</v>
      </c>
      <c r="E1" s="3" t="s">
        <v>1</v>
      </c>
      <c r="F1" s="3" t="s">
        <v>2</v>
      </c>
    </row>
    <row r="2" spans="1:13">
      <c r="A2" s="1">
        <v>1</v>
      </c>
      <c r="B2" s="2" t="s">
        <v>217</v>
      </c>
      <c r="C2" s="6">
        <v>182</v>
      </c>
      <c r="D2" s="6">
        <v>133</v>
      </c>
      <c r="E2" s="39">
        <f t="shared" ref="E2:E21" si="0">C2-D2</f>
        <v>49</v>
      </c>
      <c r="F2" s="43">
        <f t="shared" ref="F2:F21" si="1">E2/D2</f>
        <v>0.36842105263157893</v>
      </c>
      <c r="G2" s="30"/>
      <c r="H2" s="2"/>
      <c r="I2" s="30"/>
      <c r="J2" s="30"/>
      <c r="K2" s="31"/>
      <c r="L2" s="30"/>
    </row>
    <row r="3" spans="1:13">
      <c r="A3" s="1">
        <v>2</v>
      </c>
      <c r="B3" s="2" t="s">
        <v>91</v>
      </c>
      <c r="C3" s="6">
        <v>140</v>
      </c>
      <c r="D3" s="6">
        <v>107</v>
      </c>
      <c r="E3" s="39">
        <f t="shared" si="0"/>
        <v>33</v>
      </c>
      <c r="F3" s="43">
        <f t="shared" si="1"/>
        <v>0.30841121495327101</v>
      </c>
      <c r="G3" s="30"/>
      <c r="H3" s="2"/>
      <c r="I3" s="30"/>
      <c r="J3" s="30"/>
      <c r="K3" s="31"/>
      <c r="L3" s="30"/>
    </row>
    <row r="4" spans="1:13">
      <c r="A4" s="1">
        <v>3</v>
      </c>
      <c r="B4" s="2" t="s">
        <v>341</v>
      </c>
      <c r="C4" s="6">
        <v>136</v>
      </c>
      <c r="D4" s="6">
        <v>106</v>
      </c>
      <c r="E4" s="39">
        <f t="shared" si="0"/>
        <v>30</v>
      </c>
      <c r="F4" s="43">
        <f t="shared" si="1"/>
        <v>0.28301886792452829</v>
      </c>
      <c r="G4" s="30"/>
      <c r="H4" s="2"/>
      <c r="I4" s="30"/>
      <c r="J4" s="30"/>
      <c r="K4" s="31"/>
      <c r="L4" s="30"/>
    </row>
    <row r="5" spans="1:13">
      <c r="A5" s="1">
        <v>4</v>
      </c>
      <c r="B5" s="2" t="s">
        <v>159</v>
      </c>
      <c r="C5" s="6">
        <v>126</v>
      </c>
      <c r="D5" s="6">
        <v>103</v>
      </c>
      <c r="E5" s="39">
        <f t="shared" si="0"/>
        <v>23</v>
      </c>
      <c r="F5" s="43">
        <f t="shared" si="1"/>
        <v>0.22330097087378642</v>
      </c>
      <c r="G5" s="30"/>
      <c r="H5" s="2"/>
      <c r="I5" s="30"/>
      <c r="J5" s="30"/>
      <c r="K5" s="31"/>
      <c r="L5" s="30"/>
    </row>
    <row r="6" spans="1:13">
      <c r="A6" s="1">
        <v>5</v>
      </c>
      <c r="B6" s="2" t="s">
        <v>212</v>
      </c>
      <c r="C6" s="6">
        <v>197</v>
      </c>
      <c r="D6" s="6">
        <v>164</v>
      </c>
      <c r="E6" s="39">
        <f t="shared" si="0"/>
        <v>33</v>
      </c>
      <c r="F6" s="43">
        <f t="shared" si="1"/>
        <v>0.20121951219512196</v>
      </c>
      <c r="G6" s="30"/>
      <c r="H6" s="2"/>
      <c r="I6" s="30"/>
      <c r="J6" s="30"/>
      <c r="K6" s="31"/>
      <c r="L6" s="30"/>
    </row>
    <row r="7" spans="1:13">
      <c r="A7" s="1">
        <v>6</v>
      </c>
      <c r="B7" s="2" t="s">
        <v>171</v>
      </c>
      <c r="C7" s="6">
        <v>121</v>
      </c>
      <c r="D7" s="6">
        <v>103</v>
      </c>
      <c r="E7" s="39">
        <f t="shared" si="0"/>
        <v>18</v>
      </c>
      <c r="F7" s="43">
        <f t="shared" si="1"/>
        <v>0.17475728155339806</v>
      </c>
      <c r="G7" s="30"/>
      <c r="H7" s="2"/>
      <c r="I7" s="30"/>
      <c r="J7" s="30"/>
      <c r="K7" s="31"/>
      <c r="L7" s="30"/>
    </row>
    <row r="8" spans="1:13">
      <c r="A8" s="1">
        <v>7</v>
      </c>
      <c r="B8" s="2" t="s">
        <v>25</v>
      </c>
      <c r="C8" s="6">
        <v>281</v>
      </c>
      <c r="D8" s="6">
        <v>241</v>
      </c>
      <c r="E8" s="39">
        <f t="shared" si="0"/>
        <v>40</v>
      </c>
      <c r="F8" s="43">
        <f t="shared" si="1"/>
        <v>0.16597510373443983</v>
      </c>
      <c r="G8" s="30"/>
      <c r="H8" s="2"/>
      <c r="I8" s="30"/>
      <c r="J8" s="30"/>
      <c r="K8" s="31"/>
      <c r="L8" s="30"/>
      <c r="M8" s="16"/>
    </row>
    <row r="9" spans="1:13">
      <c r="A9" s="1">
        <v>8</v>
      </c>
      <c r="B9" s="2" t="s">
        <v>43</v>
      </c>
      <c r="C9" s="6">
        <v>299</v>
      </c>
      <c r="D9" s="6">
        <v>257</v>
      </c>
      <c r="E9" s="39">
        <f t="shared" si="0"/>
        <v>42</v>
      </c>
      <c r="F9" s="43">
        <f t="shared" si="1"/>
        <v>0.16342412451361868</v>
      </c>
      <c r="G9" s="30"/>
      <c r="H9" s="2"/>
      <c r="I9" s="30"/>
      <c r="J9" s="30"/>
      <c r="K9" s="31"/>
      <c r="L9" s="30"/>
    </row>
    <row r="10" spans="1:13">
      <c r="A10" s="1">
        <v>9</v>
      </c>
      <c r="B10" s="2" t="s">
        <v>31</v>
      </c>
      <c r="C10" s="6">
        <v>421</v>
      </c>
      <c r="D10" s="6">
        <v>367</v>
      </c>
      <c r="E10" s="39">
        <f t="shared" si="0"/>
        <v>54</v>
      </c>
      <c r="F10" s="43">
        <f t="shared" si="1"/>
        <v>0.14713896457765668</v>
      </c>
      <c r="G10" s="30"/>
      <c r="H10" s="2"/>
      <c r="I10" s="30"/>
      <c r="J10" s="30"/>
      <c r="K10" s="31"/>
      <c r="L10" s="30"/>
    </row>
    <row r="11" spans="1:13">
      <c r="A11" s="1">
        <v>10</v>
      </c>
      <c r="B11" s="2" t="s">
        <v>74</v>
      </c>
      <c r="C11" s="6">
        <v>227</v>
      </c>
      <c r="D11" s="6">
        <v>199</v>
      </c>
      <c r="E11" s="39">
        <f t="shared" si="0"/>
        <v>28</v>
      </c>
      <c r="F11" s="43">
        <f t="shared" si="1"/>
        <v>0.1407035175879397</v>
      </c>
      <c r="G11" s="30"/>
      <c r="H11" s="2"/>
      <c r="I11" s="30"/>
      <c r="J11" s="30"/>
      <c r="K11" s="31"/>
      <c r="L11" s="30"/>
    </row>
    <row r="12" spans="1:13">
      <c r="A12" s="1">
        <v>11</v>
      </c>
      <c r="B12" s="2" t="s">
        <v>200</v>
      </c>
      <c r="C12" s="6">
        <v>157</v>
      </c>
      <c r="D12" s="6">
        <v>138</v>
      </c>
      <c r="E12" s="39">
        <f t="shared" si="0"/>
        <v>19</v>
      </c>
      <c r="F12" s="43">
        <f t="shared" si="1"/>
        <v>0.13768115942028986</v>
      </c>
      <c r="G12" s="30"/>
      <c r="H12" s="2"/>
      <c r="I12" s="30"/>
      <c r="J12" s="30"/>
      <c r="K12" s="31"/>
      <c r="L12" s="30"/>
    </row>
    <row r="13" spans="1:13">
      <c r="A13" s="1">
        <v>12</v>
      </c>
      <c r="B13" s="2" t="s">
        <v>195</v>
      </c>
      <c r="C13" s="6">
        <v>149</v>
      </c>
      <c r="D13" s="6">
        <v>131</v>
      </c>
      <c r="E13" s="39">
        <f t="shared" si="0"/>
        <v>18</v>
      </c>
      <c r="F13" s="43">
        <f t="shared" si="1"/>
        <v>0.13740458015267176</v>
      </c>
      <c r="G13" s="30"/>
      <c r="H13" s="2"/>
      <c r="I13" s="30"/>
      <c r="J13" s="30"/>
      <c r="K13" s="31"/>
      <c r="L13" s="30"/>
    </row>
    <row r="14" spans="1:13">
      <c r="A14" s="1">
        <v>13</v>
      </c>
      <c r="B14" s="2" t="s">
        <v>44</v>
      </c>
      <c r="C14" s="6">
        <v>153</v>
      </c>
      <c r="D14" s="6">
        <v>135</v>
      </c>
      <c r="E14" s="39">
        <f t="shared" si="0"/>
        <v>18</v>
      </c>
      <c r="F14" s="43">
        <f t="shared" si="1"/>
        <v>0.13333333333333333</v>
      </c>
      <c r="G14" s="30"/>
      <c r="H14" s="2"/>
      <c r="I14" s="30"/>
      <c r="J14" s="30"/>
      <c r="K14" s="31"/>
      <c r="L14" s="30"/>
    </row>
    <row r="15" spans="1:13">
      <c r="A15" s="1">
        <v>14</v>
      </c>
      <c r="B15" s="2" t="s">
        <v>215</v>
      </c>
      <c r="C15" s="6">
        <v>373</v>
      </c>
      <c r="D15" s="6">
        <v>333</v>
      </c>
      <c r="E15" s="39">
        <f t="shared" si="0"/>
        <v>40</v>
      </c>
      <c r="F15" s="43">
        <f t="shared" si="1"/>
        <v>0.12012012012012012</v>
      </c>
      <c r="G15" s="30"/>
      <c r="H15" s="2"/>
      <c r="I15" s="30"/>
      <c r="J15" s="30"/>
      <c r="K15" s="31"/>
      <c r="L15" s="30"/>
    </row>
    <row r="16" spans="1:13">
      <c r="A16" s="1">
        <v>15</v>
      </c>
      <c r="B16" s="2" t="s">
        <v>273</v>
      </c>
      <c r="C16" s="6">
        <v>797</v>
      </c>
      <c r="D16" s="6">
        <v>714</v>
      </c>
      <c r="E16" s="39">
        <f t="shared" si="0"/>
        <v>83</v>
      </c>
      <c r="F16" s="43">
        <f t="shared" si="1"/>
        <v>0.11624649859943978</v>
      </c>
      <c r="G16" s="30"/>
      <c r="H16" s="2"/>
      <c r="I16" s="30"/>
      <c r="J16" s="30"/>
      <c r="K16" s="31"/>
      <c r="L16" s="30"/>
    </row>
    <row r="17" spans="1:13">
      <c r="A17" s="1">
        <v>16</v>
      </c>
      <c r="B17" s="2" t="s">
        <v>6</v>
      </c>
      <c r="C17" s="6">
        <v>1935</v>
      </c>
      <c r="D17" s="6">
        <v>1742</v>
      </c>
      <c r="E17" s="39">
        <f t="shared" si="0"/>
        <v>193</v>
      </c>
      <c r="F17" s="43">
        <f t="shared" si="1"/>
        <v>0.11079219288174512</v>
      </c>
      <c r="G17" s="30"/>
      <c r="H17" s="2"/>
      <c r="I17" s="30"/>
      <c r="J17" s="30"/>
      <c r="K17" s="31"/>
      <c r="L17" s="30"/>
    </row>
    <row r="18" spans="1:13">
      <c r="A18" s="1">
        <v>17</v>
      </c>
      <c r="B18" s="2" t="s">
        <v>13</v>
      </c>
      <c r="C18" s="6">
        <v>417</v>
      </c>
      <c r="D18" s="6">
        <v>379</v>
      </c>
      <c r="E18" s="39">
        <f t="shared" si="0"/>
        <v>38</v>
      </c>
      <c r="F18" s="43">
        <f t="shared" si="1"/>
        <v>0.10026385224274406</v>
      </c>
      <c r="G18" s="30"/>
      <c r="H18" s="2"/>
      <c r="I18" s="30"/>
      <c r="J18" s="30"/>
      <c r="K18" s="31"/>
      <c r="L18" s="30"/>
    </row>
    <row r="19" spans="1:13">
      <c r="A19" s="1">
        <v>18</v>
      </c>
      <c r="B19" s="2" t="s">
        <v>7</v>
      </c>
      <c r="C19" s="6">
        <v>586</v>
      </c>
      <c r="D19" s="6">
        <v>533</v>
      </c>
      <c r="E19" s="39">
        <f t="shared" si="0"/>
        <v>53</v>
      </c>
      <c r="F19" s="43">
        <f t="shared" si="1"/>
        <v>9.9437148217636023E-2</v>
      </c>
      <c r="G19" s="30"/>
      <c r="H19" s="2"/>
      <c r="I19" s="30"/>
      <c r="J19" s="30"/>
      <c r="K19" s="31"/>
      <c r="L19" s="30"/>
    </row>
    <row r="20" spans="1:13">
      <c r="A20" s="1">
        <v>19</v>
      </c>
      <c r="B20" s="2" t="s">
        <v>19</v>
      </c>
      <c r="C20" s="6">
        <v>380</v>
      </c>
      <c r="D20" s="6">
        <v>346</v>
      </c>
      <c r="E20" s="39">
        <f t="shared" si="0"/>
        <v>34</v>
      </c>
      <c r="F20" s="43">
        <f t="shared" si="1"/>
        <v>9.8265895953757232E-2</v>
      </c>
      <c r="G20" s="30"/>
      <c r="H20" s="2"/>
      <c r="I20" s="30"/>
      <c r="J20" s="30"/>
      <c r="K20" s="31"/>
      <c r="L20" s="30"/>
    </row>
    <row r="21" spans="1:13">
      <c r="A21" s="1">
        <v>20</v>
      </c>
      <c r="B21" s="2" t="s">
        <v>184</v>
      </c>
      <c r="C21" s="6">
        <v>239</v>
      </c>
      <c r="D21" s="6">
        <v>218</v>
      </c>
      <c r="E21" s="39">
        <f t="shared" si="0"/>
        <v>21</v>
      </c>
      <c r="F21" s="43">
        <f t="shared" si="1"/>
        <v>9.6330275229357804E-2</v>
      </c>
      <c r="G21" s="30"/>
      <c r="H21" s="2"/>
      <c r="I21" s="30"/>
      <c r="J21" s="30"/>
      <c r="K21" s="31"/>
      <c r="L21" s="30"/>
    </row>
    <row r="22" spans="1:13">
      <c r="A22" s="1"/>
      <c r="B22" s="16" t="s">
        <v>22</v>
      </c>
      <c r="C22" s="17">
        <f>SUM(C2:C21)</f>
        <v>7316</v>
      </c>
      <c r="D22" s="17">
        <f>SUM(D2:D21)</f>
        <v>6449</v>
      </c>
      <c r="E22" s="25">
        <f t="shared" ref="E22" si="2">C22-D22</f>
        <v>867</v>
      </c>
      <c r="F22" s="26">
        <f t="shared" ref="F22" si="3">E22/D22</f>
        <v>0.13443944797643045</v>
      </c>
      <c r="L22" s="30"/>
    </row>
    <row r="23" spans="1:13">
      <c r="A23" s="1"/>
      <c r="E23" s="6"/>
      <c r="F23" s="27"/>
      <c r="L23" s="30"/>
    </row>
    <row r="24" spans="1:13" s="16" customFormat="1">
      <c r="A24" s="1"/>
      <c r="B24" s="14"/>
      <c r="C24" s="19"/>
      <c r="D24" s="19"/>
      <c r="E24" s="14"/>
      <c r="F24" s="14"/>
      <c r="G24" s="14"/>
      <c r="H24" s="14"/>
      <c r="I24" s="14"/>
      <c r="J24" s="14"/>
      <c r="K24" s="14"/>
      <c r="L24" s="30"/>
      <c r="M24" s="14"/>
    </row>
    <row r="25" spans="1:13" s="16" customFormat="1">
      <c r="A25" s="28" t="s">
        <v>295</v>
      </c>
      <c r="B25" s="29" t="s">
        <v>380</v>
      </c>
      <c r="C25" s="6"/>
      <c r="D25" s="6"/>
      <c r="E25" s="14"/>
      <c r="F25" s="20"/>
      <c r="G25" s="14"/>
      <c r="H25" s="14"/>
      <c r="I25" s="14"/>
      <c r="J25" s="14"/>
      <c r="K25" s="14"/>
      <c r="L25" s="30"/>
      <c r="M25" s="14"/>
    </row>
    <row r="26" spans="1:13">
      <c r="B26" s="5"/>
      <c r="C26" s="6"/>
      <c r="D26" s="6"/>
      <c r="F26" s="20"/>
      <c r="L26" s="30"/>
    </row>
    <row r="27" spans="1:13">
      <c r="B27" s="5"/>
      <c r="C27" s="6"/>
      <c r="D27" s="6"/>
      <c r="F27" s="20"/>
      <c r="L27" s="30"/>
    </row>
    <row r="28" spans="1:13">
      <c r="B28" s="2"/>
      <c r="C28" s="6"/>
      <c r="D28" s="6"/>
      <c r="E28" s="7"/>
      <c r="F28" s="8"/>
      <c r="L28" s="30"/>
    </row>
    <row r="29" spans="1:13">
      <c r="B29" s="2"/>
      <c r="C29" s="6"/>
      <c r="D29" s="6"/>
      <c r="E29" s="7"/>
      <c r="F29" s="8"/>
      <c r="L29" s="30"/>
    </row>
    <row r="30" spans="1:13">
      <c r="B30" s="2"/>
      <c r="C30" s="6"/>
      <c r="D30" s="6"/>
      <c r="E30" s="7"/>
      <c r="F30" s="8"/>
      <c r="L30" s="30"/>
    </row>
    <row r="31" spans="1:13">
      <c r="B31" s="113"/>
      <c r="C31" s="114"/>
      <c r="D31" s="114"/>
      <c r="E31" s="39"/>
      <c r="F31" s="43"/>
      <c r="L31" s="30"/>
    </row>
    <row r="32" spans="1:13">
      <c r="B32" s="113"/>
      <c r="C32" s="114"/>
      <c r="D32" s="114"/>
      <c r="E32" s="39"/>
      <c r="F32" s="43"/>
      <c r="L32" s="30"/>
    </row>
    <row r="33" spans="2:12">
      <c r="B33" s="113"/>
      <c r="C33" s="114"/>
      <c r="D33" s="114"/>
      <c r="E33" s="39"/>
      <c r="F33" s="43"/>
      <c r="L33" s="30"/>
    </row>
    <row r="34" spans="2:12">
      <c r="B34" s="113"/>
      <c r="C34" s="114"/>
      <c r="D34" s="114"/>
      <c r="E34" s="39"/>
      <c r="F34" s="43"/>
      <c r="L34" s="30"/>
    </row>
    <row r="35" spans="2:12">
      <c r="B35" s="113"/>
      <c r="C35" s="114"/>
      <c r="D35" s="114"/>
      <c r="E35" s="39"/>
      <c r="F35" s="43"/>
      <c r="L35" s="30"/>
    </row>
    <row r="36" spans="2:12">
      <c r="B36" s="113"/>
      <c r="C36" s="114"/>
      <c r="D36" s="114"/>
      <c r="E36" s="39"/>
      <c r="F36" s="43"/>
      <c r="L36" s="30"/>
    </row>
    <row r="37" spans="2:12">
      <c r="B37" s="113"/>
      <c r="C37" s="114"/>
      <c r="D37" s="114"/>
      <c r="E37" s="39"/>
      <c r="F37" s="43"/>
      <c r="L37" s="30"/>
    </row>
    <row r="38" spans="2:12">
      <c r="B38" s="113"/>
      <c r="C38" s="114"/>
      <c r="D38" s="114"/>
      <c r="E38" s="39"/>
      <c r="F38" s="43"/>
      <c r="L38" s="30"/>
    </row>
    <row r="39" spans="2:12">
      <c r="B39" s="113"/>
      <c r="C39" s="114"/>
      <c r="D39" s="114"/>
      <c r="E39" s="39"/>
      <c r="F39" s="43"/>
      <c r="L39" s="30"/>
    </row>
    <row r="40" spans="2:12">
      <c r="B40" s="113"/>
      <c r="C40" s="114"/>
      <c r="D40" s="114"/>
      <c r="E40" s="39"/>
      <c r="F40" s="43"/>
      <c r="L40" s="30"/>
    </row>
    <row r="41" spans="2:12">
      <c r="B41" s="113"/>
      <c r="C41" s="114"/>
      <c r="D41" s="114"/>
      <c r="E41" s="39"/>
      <c r="F41" s="43"/>
    </row>
    <row r="42" spans="2:12">
      <c r="B42" s="113"/>
      <c r="C42" s="114"/>
      <c r="D42" s="114"/>
      <c r="E42" s="39"/>
      <c r="F42" s="43"/>
    </row>
    <row r="43" spans="2:12">
      <c r="B43" s="113"/>
      <c r="C43" s="114"/>
      <c r="D43" s="114"/>
      <c r="E43" s="39"/>
      <c r="F43" s="43"/>
    </row>
    <row r="44" spans="2:12">
      <c r="B44" s="113"/>
      <c r="C44" s="114"/>
      <c r="D44" s="114"/>
      <c r="E44" s="39"/>
      <c r="F44" s="43"/>
    </row>
    <row r="45" spans="2:12">
      <c r="B45" s="113"/>
      <c r="C45" s="114"/>
      <c r="D45" s="114"/>
      <c r="E45" s="39"/>
      <c r="F45" s="43"/>
    </row>
    <row r="46" spans="2:12">
      <c r="B46" s="113"/>
      <c r="C46" s="114"/>
      <c r="D46" s="114"/>
      <c r="E46" s="39"/>
      <c r="F46" s="43"/>
    </row>
    <row r="47" spans="2:12">
      <c r="B47" s="113"/>
      <c r="C47" s="114"/>
      <c r="D47" s="114"/>
      <c r="E47" s="39"/>
      <c r="F47" s="43"/>
    </row>
    <row r="48" spans="2:12">
      <c r="B48" s="113"/>
      <c r="C48" s="114"/>
      <c r="D48" s="114"/>
      <c r="E48" s="39"/>
      <c r="F48" s="43"/>
    </row>
    <row r="49" spans="2:6">
      <c r="B49" s="113"/>
      <c r="C49" s="114"/>
      <c r="D49" s="114"/>
      <c r="E49" s="39"/>
      <c r="F49" s="43"/>
    </row>
    <row r="50" spans="2:6">
      <c r="B50" s="113"/>
      <c r="C50" s="114"/>
      <c r="D50" s="114"/>
      <c r="E50" s="39"/>
      <c r="F50" s="43"/>
    </row>
    <row r="51" spans="2:6">
      <c r="B51" s="113"/>
      <c r="C51" s="114"/>
      <c r="D51" s="114"/>
      <c r="E51" s="114"/>
      <c r="F51" s="43"/>
    </row>
    <row r="52" spans="2:6">
      <c r="B52" s="113"/>
      <c r="C52" s="114"/>
      <c r="D52" s="114"/>
      <c r="E52" s="39"/>
      <c r="F52" s="43"/>
    </row>
    <row r="53" spans="2:6">
      <c r="B53" s="113"/>
      <c r="C53" s="114"/>
      <c r="D53" s="114"/>
      <c r="E53" s="39"/>
      <c r="F53" s="43"/>
    </row>
    <row r="54" spans="2:6">
      <c r="B54" s="113"/>
      <c r="C54" s="114"/>
      <c r="D54" s="114"/>
      <c r="E54" s="39"/>
      <c r="F54" s="43"/>
    </row>
    <row r="55" spans="2:6">
      <c r="B55" s="113"/>
      <c r="C55" s="114"/>
      <c r="D55" s="114"/>
      <c r="E55" s="39"/>
      <c r="F55" s="43"/>
    </row>
    <row r="56" spans="2:6">
      <c r="B56" s="113"/>
      <c r="C56" s="114"/>
      <c r="D56" s="114"/>
      <c r="E56" s="39"/>
      <c r="F56" s="43"/>
    </row>
    <row r="57" spans="2:6">
      <c r="B57" s="113"/>
      <c r="C57" s="114"/>
      <c r="D57" s="114"/>
      <c r="E57" s="39"/>
      <c r="F57" s="43"/>
    </row>
    <row r="58" spans="2:6">
      <c r="B58" s="113"/>
      <c r="C58" s="114"/>
      <c r="D58" s="114"/>
      <c r="E58" s="39"/>
      <c r="F58" s="43"/>
    </row>
    <row r="59" spans="2:6">
      <c r="B59" s="113"/>
      <c r="C59" s="114"/>
      <c r="D59" s="114"/>
      <c r="E59" s="39"/>
      <c r="F59" s="43"/>
    </row>
    <row r="60" spans="2:6">
      <c r="B60" s="113"/>
      <c r="C60" s="114"/>
      <c r="D60" s="114"/>
      <c r="E60" s="39"/>
      <c r="F60" s="43"/>
    </row>
    <row r="61" spans="2:6">
      <c r="B61" s="113"/>
      <c r="C61" s="114"/>
      <c r="D61" s="114"/>
      <c r="E61" s="39"/>
      <c r="F61" s="43"/>
    </row>
    <row r="62" spans="2:6">
      <c r="F62" s="20"/>
    </row>
    <row r="63" spans="2:6">
      <c r="F63" s="20"/>
    </row>
    <row r="64" spans="2:6">
      <c r="F64" s="20"/>
    </row>
    <row r="65" spans="6:6">
      <c r="F65" s="20"/>
    </row>
    <row r="66" spans="6:6">
      <c r="F66" s="20"/>
    </row>
    <row r="67" spans="6:6">
      <c r="F67" s="20"/>
    </row>
    <row r="68" spans="6:6">
      <c r="F68" s="20"/>
    </row>
    <row r="69" spans="6:6">
      <c r="F69" s="20"/>
    </row>
    <row r="70" spans="6:6">
      <c r="F70" s="20"/>
    </row>
    <row r="71" spans="6:6">
      <c r="F71" s="20"/>
    </row>
    <row r="72" spans="6:6">
      <c r="F72" s="20"/>
    </row>
    <row r="73" spans="6:6">
      <c r="F73" s="20"/>
    </row>
    <row r="74" spans="6:6">
      <c r="F74" s="20"/>
    </row>
    <row r="75" spans="6:6">
      <c r="F75" s="20"/>
    </row>
    <row r="76" spans="6:6">
      <c r="F76" s="20"/>
    </row>
    <row r="77" spans="6:6">
      <c r="F77" s="20"/>
    </row>
    <row r="78" spans="6:6">
      <c r="F78" s="20"/>
    </row>
    <row r="79" spans="6:6">
      <c r="F79" s="20"/>
    </row>
    <row r="80" spans="6:6">
      <c r="F80" s="20"/>
    </row>
    <row r="81" spans="6:6">
      <c r="F81" s="20"/>
    </row>
    <row r="82" spans="6:6">
      <c r="F82" s="20"/>
    </row>
    <row r="83" spans="6:6">
      <c r="F83" s="20"/>
    </row>
    <row r="84" spans="6:6">
      <c r="F84" s="20"/>
    </row>
    <row r="85" spans="6:6">
      <c r="F85" s="20"/>
    </row>
    <row r="86" spans="6:6">
      <c r="F86" s="20"/>
    </row>
    <row r="87" spans="6:6">
      <c r="F87" s="20"/>
    </row>
    <row r="88" spans="6:6">
      <c r="F88" s="20"/>
    </row>
    <row r="89" spans="6:6">
      <c r="F89" s="20"/>
    </row>
    <row r="90" spans="6:6">
      <c r="F90" s="20"/>
    </row>
    <row r="91" spans="6:6">
      <c r="F91" s="20"/>
    </row>
    <row r="92" spans="6:6">
      <c r="F92" s="20"/>
    </row>
    <row r="93" spans="6:6">
      <c r="F93" s="20"/>
    </row>
    <row r="94" spans="6:6">
      <c r="F94" s="20"/>
    </row>
    <row r="95" spans="6:6">
      <c r="F95" s="20"/>
    </row>
    <row r="96" spans="6:6">
      <c r="F96" s="20"/>
    </row>
    <row r="97" spans="6:6">
      <c r="F97" s="20"/>
    </row>
    <row r="98" spans="6:6">
      <c r="F98" s="20"/>
    </row>
    <row r="99" spans="6:6">
      <c r="F99" s="20"/>
    </row>
    <row r="100" spans="6:6">
      <c r="F100" s="20"/>
    </row>
    <row r="101" spans="6:6">
      <c r="F101" s="20"/>
    </row>
    <row r="102" spans="6:6">
      <c r="F102" s="20"/>
    </row>
    <row r="103" spans="6:6">
      <c r="F103" s="20"/>
    </row>
    <row r="104" spans="6:6">
      <c r="F104" s="20"/>
    </row>
    <row r="105" spans="6:6">
      <c r="F105" s="20"/>
    </row>
    <row r="106" spans="6:6">
      <c r="F106" s="20"/>
    </row>
    <row r="107" spans="6:6">
      <c r="F107" s="20"/>
    </row>
    <row r="108" spans="6:6">
      <c r="F108" s="20"/>
    </row>
    <row r="109" spans="6:6">
      <c r="F109" s="20"/>
    </row>
    <row r="110" spans="6:6">
      <c r="F110" s="20"/>
    </row>
    <row r="111" spans="6:6">
      <c r="F111" s="20"/>
    </row>
    <row r="112" spans="6:6">
      <c r="F112" s="20"/>
    </row>
    <row r="113" spans="6:6">
      <c r="F113" s="20"/>
    </row>
    <row r="114" spans="6:6">
      <c r="F114" s="20"/>
    </row>
    <row r="115" spans="6:6">
      <c r="F115" s="20"/>
    </row>
    <row r="116" spans="6:6">
      <c r="F116" s="20"/>
    </row>
    <row r="117" spans="6:6">
      <c r="F117" s="20"/>
    </row>
    <row r="118" spans="6:6">
      <c r="F118" s="20"/>
    </row>
    <row r="119" spans="6:6">
      <c r="F119" s="20"/>
    </row>
    <row r="120" spans="6:6">
      <c r="F120" s="20"/>
    </row>
    <row r="121" spans="6:6">
      <c r="F121" s="20"/>
    </row>
    <row r="122" spans="6:6">
      <c r="F122" s="20"/>
    </row>
    <row r="123" spans="6:6">
      <c r="F123" s="20"/>
    </row>
    <row r="124" spans="6:6">
      <c r="F124" s="20"/>
    </row>
    <row r="125" spans="6:6">
      <c r="F125" s="20"/>
    </row>
    <row r="126" spans="6:6">
      <c r="F126" s="20"/>
    </row>
    <row r="127" spans="6:6">
      <c r="F127" s="20"/>
    </row>
    <row r="128" spans="6:6">
      <c r="F128" s="20"/>
    </row>
    <row r="129" spans="6:6">
      <c r="F129" s="20"/>
    </row>
    <row r="130" spans="6:6">
      <c r="F130" s="20"/>
    </row>
    <row r="131" spans="6:6">
      <c r="F131" s="20"/>
    </row>
    <row r="132" spans="6:6">
      <c r="F132" s="20"/>
    </row>
  </sheetData>
  <sortState ref="B31:F120">
    <sortCondition descending="1" ref="F31:F120"/>
  </sortState>
  <phoneticPr fontId="0" type="noConversion"/>
  <pageMargins left="0.74803149606299213" right="0.15748031496062992" top="1.1023622047244095" bottom="0.98425196850393704" header="0.51181102362204722" footer="0.51181102362204722"/>
  <headerFooter alignWithMargins="0">
    <oddHeader>&amp;L&amp;"-,Fet"SVENSKA KENNELKLUBBEN
    REGISTRERING 2013&amp;C&amp;"-,Fet"&amp;12&amp;A *&amp;R&amp;"-,Fet"SKK   2014-01-02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6" enableFormatConditionsCalculation="0"/>
  <dimension ref="A1:M144"/>
  <sheetViews>
    <sheetView workbookViewId="0">
      <selection activeCell="B24" sqref="B24"/>
    </sheetView>
  </sheetViews>
  <sheetFormatPr baseColWidth="10" defaultColWidth="9.6640625" defaultRowHeight="14" x14ac:dyDescent="0"/>
  <cols>
    <col min="1" max="1" width="8" style="142" customWidth="1"/>
    <col min="2" max="2" width="35.5" style="159" bestFit="1" customWidth="1"/>
    <col min="3" max="3" width="12.83203125" style="159" customWidth="1"/>
    <col min="4" max="4" width="10.33203125" style="142" customWidth="1"/>
    <col min="5" max="5" width="10.6640625" style="142" customWidth="1"/>
    <col min="6" max="6" width="11.33203125" style="142" customWidth="1"/>
    <col min="7" max="16384" width="9.6640625" style="142"/>
  </cols>
  <sheetData>
    <row r="1" spans="1:13">
      <c r="A1" s="138"/>
      <c r="B1" s="139" t="s">
        <v>3</v>
      </c>
      <c r="C1" s="140" t="s">
        <v>379</v>
      </c>
      <c r="D1" s="140" t="s">
        <v>343</v>
      </c>
      <c r="E1" s="141" t="s">
        <v>1</v>
      </c>
      <c r="F1" s="141" t="s">
        <v>2</v>
      </c>
    </row>
    <row r="2" spans="1:13">
      <c r="A2" s="143">
        <v>1</v>
      </c>
      <c r="B2" s="2" t="s">
        <v>127</v>
      </c>
      <c r="C2" s="6">
        <v>161</v>
      </c>
      <c r="D2" s="6">
        <v>280</v>
      </c>
      <c r="E2" s="144">
        <f t="shared" ref="E2:E21" si="0">C2-D2</f>
        <v>-119</v>
      </c>
      <c r="F2" s="145">
        <f t="shared" ref="F2:F22" si="1">E2/D2</f>
        <v>-0.42499999999999999</v>
      </c>
      <c r="G2" s="146"/>
      <c r="H2" s="147"/>
      <c r="I2" s="147"/>
      <c r="J2" s="147"/>
      <c r="K2" s="147"/>
      <c r="L2" s="145"/>
      <c r="M2" s="147"/>
    </row>
    <row r="3" spans="1:13">
      <c r="A3" s="143">
        <v>2</v>
      </c>
      <c r="B3" s="2" t="s">
        <v>218</v>
      </c>
      <c r="C3" s="6">
        <v>173</v>
      </c>
      <c r="D3" s="6">
        <v>277</v>
      </c>
      <c r="E3" s="144">
        <f t="shared" si="0"/>
        <v>-104</v>
      </c>
      <c r="F3" s="145">
        <f t="shared" si="1"/>
        <v>-0.37545126353790614</v>
      </c>
      <c r="G3" s="146"/>
      <c r="H3" s="147"/>
      <c r="I3" s="147"/>
      <c r="J3" s="147"/>
      <c r="K3" s="147"/>
      <c r="L3" s="145"/>
      <c r="M3" s="147"/>
    </row>
    <row r="4" spans="1:13">
      <c r="A4" s="143">
        <v>3</v>
      </c>
      <c r="B4" s="2" t="s">
        <v>140</v>
      </c>
      <c r="C4" s="6">
        <v>267</v>
      </c>
      <c r="D4" s="6">
        <v>416</v>
      </c>
      <c r="E4" s="144">
        <f t="shared" si="0"/>
        <v>-149</v>
      </c>
      <c r="F4" s="145">
        <f t="shared" si="1"/>
        <v>-0.35817307692307693</v>
      </c>
      <c r="G4" s="146"/>
      <c r="H4" s="147"/>
      <c r="I4" s="147"/>
      <c r="J4" s="147"/>
      <c r="K4" s="147"/>
      <c r="L4" s="145"/>
      <c r="M4" s="147"/>
    </row>
    <row r="5" spans="1:13">
      <c r="A5" s="143">
        <v>4</v>
      </c>
      <c r="B5" s="2" t="s">
        <v>39</v>
      </c>
      <c r="C5" s="6">
        <v>154</v>
      </c>
      <c r="D5" s="6">
        <v>238</v>
      </c>
      <c r="E5" s="144">
        <f t="shared" si="0"/>
        <v>-84</v>
      </c>
      <c r="F5" s="145">
        <f t="shared" si="1"/>
        <v>-0.35294117647058826</v>
      </c>
      <c r="G5" s="146"/>
      <c r="H5" s="147"/>
      <c r="I5" s="147"/>
      <c r="J5" s="147"/>
      <c r="K5" s="147"/>
      <c r="L5" s="145"/>
      <c r="M5" s="147"/>
    </row>
    <row r="6" spans="1:13">
      <c r="A6" s="143">
        <v>5</v>
      </c>
      <c r="B6" s="2" t="s">
        <v>23</v>
      </c>
      <c r="C6" s="6">
        <v>159</v>
      </c>
      <c r="D6" s="6">
        <v>243</v>
      </c>
      <c r="E6" s="144">
        <f t="shared" si="0"/>
        <v>-84</v>
      </c>
      <c r="F6" s="145">
        <f t="shared" si="1"/>
        <v>-0.34567901234567899</v>
      </c>
      <c r="G6" s="146"/>
      <c r="H6" s="147"/>
      <c r="I6" s="147"/>
      <c r="J6" s="147"/>
      <c r="K6" s="147"/>
      <c r="L6" s="145"/>
      <c r="M6" s="147"/>
    </row>
    <row r="7" spans="1:13">
      <c r="A7" s="143">
        <v>6</v>
      </c>
      <c r="B7" s="2" t="s">
        <v>40</v>
      </c>
      <c r="C7" s="6">
        <v>244</v>
      </c>
      <c r="D7" s="6">
        <v>367</v>
      </c>
      <c r="E7" s="144">
        <f t="shared" si="0"/>
        <v>-123</v>
      </c>
      <c r="F7" s="145">
        <f t="shared" si="1"/>
        <v>-0.33514986376021799</v>
      </c>
      <c r="G7" s="146"/>
      <c r="H7" s="147"/>
      <c r="I7" s="147"/>
      <c r="J7" s="147"/>
      <c r="K7" s="147"/>
      <c r="L7" s="145"/>
      <c r="M7" s="147"/>
    </row>
    <row r="8" spans="1:13">
      <c r="A8" s="143">
        <v>7</v>
      </c>
      <c r="B8" s="2" t="s">
        <v>214</v>
      </c>
      <c r="C8" s="6">
        <v>301</v>
      </c>
      <c r="D8" s="6">
        <v>450</v>
      </c>
      <c r="E8" s="144">
        <f t="shared" si="0"/>
        <v>-149</v>
      </c>
      <c r="F8" s="145">
        <f t="shared" si="1"/>
        <v>-0.33111111111111113</v>
      </c>
      <c r="G8" s="146"/>
      <c r="H8" s="147"/>
      <c r="I8" s="147"/>
      <c r="J8" s="147"/>
      <c r="K8" s="147"/>
      <c r="L8" s="145"/>
      <c r="M8" s="147"/>
    </row>
    <row r="9" spans="1:13">
      <c r="A9" s="143">
        <v>8</v>
      </c>
      <c r="B9" s="2" t="s">
        <v>231</v>
      </c>
      <c r="C9" s="6">
        <v>108</v>
      </c>
      <c r="D9" s="6">
        <v>159</v>
      </c>
      <c r="E9" s="144">
        <f t="shared" si="0"/>
        <v>-51</v>
      </c>
      <c r="F9" s="145">
        <f t="shared" si="1"/>
        <v>-0.32075471698113206</v>
      </c>
      <c r="G9" s="146"/>
      <c r="H9" s="147"/>
      <c r="I9" s="147"/>
      <c r="J9" s="147"/>
      <c r="K9" s="147"/>
      <c r="L9" s="145"/>
      <c r="M9" s="147"/>
    </row>
    <row r="10" spans="1:13">
      <c r="A10" s="143">
        <v>9</v>
      </c>
      <c r="B10" s="2" t="s">
        <v>20</v>
      </c>
      <c r="C10" s="6">
        <v>346</v>
      </c>
      <c r="D10" s="6">
        <v>506</v>
      </c>
      <c r="E10" s="144">
        <f t="shared" si="0"/>
        <v>-160</v>
      </c>
      <c r="F10" s="145">
        <f t="shared" si="1"/>
        <v>-0.31620553359683795</v>
      </c>
      <c r="G10" s="146"/>
      <c r="H10" s="147"/>
      <c r="I10" s="147"/>
      <c r="J10" s="147"/>
      <c r="K10" s="147"/>
      <c r="L10" s="145"/>
      <c r="M10" s="147"/>
    </row>
    <row r="11" spans="1:13">
      <c r="A11" s="143">
        <v>10</v>
      </c>
      <c r="B11" s="2" t="s">
        <v>221</v>
      </c>
      <c r="C11" s="6">
        <v>100</v>
      </c>
      <c r="D11" s="6">
        <v>145</v>
      </c>
      <c r="E11" s="144">
        <f t="shared" si="0"/>
        <v>-45</v>
      </c>
      <c r="F11" s="145">
        <f t="shared" si="1"/>
        <v>-0.31034482758620691</v>
      </c>
      <c r="G11" s="146"/>
      <c r="H11" s="147"/>
      <c r="I11" s="147"/>
      <c r="J11" s="147"/>
      <c r="K11" s="147"/>
      <c r="L11" s="145"/>
      <c r="M11" s="147"/>
    </row>
    <row r="12" spans="1:13">
      <c r="A12" s="143">
        <v>11</v>
      </c>
      <c r="B12" s="2" t="s">
        <v>191</v>
      </c>
      <c r="C12" s="6">
        <v>92</v>
      </c>
      <c r="D12" s="6">
        <v>129</v>
      </c>
      <c r="E12" s="144">
        <f t="shared" si="0"/>
        <v>-37</v>
      </c>
      <c r="F12" s="145">
        <f t="shared" si="1"/>
        <v>-0.2868217054263566</v>
      </c>
      <c r="G12" s="146"/>
      <c r="H12" s="147"/>
      <c r="I12" s="147"/>
      <c r="J12" s="147"/>
      <c r="K12" s="147"/>
      <c r="L12" s="145"/>
      <c r="M12" s="147"/>
    </row>
    <row r="13" spans="1:13">
      <c r="A13" s="143">
        <v>12</v>
      </c>
      <c r="B13" s="2" t="s">
        <v>29</v>
      </c>
      <c r="C13" s="6">
        <v>112</v>
      </c>
      <c r="D13" s="6">
        <v>157</v>
      </c>
      <c r="E13" s="144">
        <f t="shared" si="0"/>
        <v>-45</v>
      </c>
      <c r="F13" s="145">
        <f t="shared" si="1"/>
        <v>-0.28662420382165604</v>
      </c>
      <c r="G13" s="146"/>
      <c r="H13" s="147"/>
      <c r="I13" s="147"/>
      <c r="J13" s="147"/>
      <c r="K13" s="147"/>
      <c r="L13" s="145"/>
      <c r="M13" s="147"/>
    </row>
    <row r="14" spans="1:13">
      <c r="A14" s="143">
        <v>13</v>
      </c>
      <c r="B14" s="2" t="s">
        <v>45</v>
      </c>
      <c r="C14" s="6">
        <v>96</v>
      </c>
      <c r="D14" s="6">
        <v>134</v>
      </c>
      <c r="E14" s="144">
        <f t="shared" si="0"/>
        <v>-38</v>
      </c>
      <c r="F14" s="145">
        <f t="shared" si="1"/>
        <v>-0.28358208955223879</v>
      </c>
      <c r="G14" s="146"/>
      <c r="H14" s="147"/>
      <c r="I14" s="147"/>
      <c r="J14" s="147"/>
      <c r="K14" s="147"/>
      <c r="L14" s="145"/>
      <c r="M14" s="147"/>
    </row>
    <row r="15" spans="1:13">
      <c r="A15" s="143">
        <v>14</v>
      </c>
      <c r="B15" s="2" t="s">
        <v>24</v>
      </c>
      <c r="C15" s="6">
        <v>237</v>
      </c>
      <c r="D15" s="6">
        <v>330</v>
      </c>
      <c r="E15" s="144">
        <f t="shared" si="0"/>
        <v>-93</v>
      </c>
      <c r="F15" s="145">
        <f t="shared" si="1"/>
        <v>-0.2818181818181818</v>
      </c>
      <c r="G15" s="146"/>
      <c r="H15" s="147"/>
      <c r="I15" s="147"/>
      <c r="J15" s="147"/>
      <c r="K15" s="147"/>
      <c r="L15" s="145"/>
      <c r="M15" s="147"/>
    </row>
    <row r="16" spans="1:13">
      <c r="A16" s="143">
        <v>15</v>
      </c>
      <c r="B16" s="2" t="s">
        <v>42</v>
      </c>
      <c r="C16" s="6">
        <v>174</v>
      </c>
      <c r="D16" s="6">
        <v>241</v>
      </c>
      <c r="E16" s="144">
        <f t="shared" si="0"/>
        <v>-67</v>
      </c>
      <c r="F16" s="145">
        <f t="shared" si="1"/>
        <v>-0.27800829875518673</v>
      </c>
      <c r="G16" s="146"/>
      <c r="H16" s="147"/>
      <c r="I16" s="147"/>
      <c r="J16" s="147"/>
      <c r="K16" s="147"/>
      <c r="L16" s="145"/>
      <c r="M16" s="147"/>
    </row>
    <row r="17" spans="1:13">
      <c r="A17" s="143">
        <v>16</v>
      </c>
      <c r="B17" s="2" t="s">
        <v>326</v>
      </c>
      <c r="C17" s="6">
        <v>1339</v>
      </c>
      <c r="D17" s="6">
        <v>1844</v>
      </c>
      <c r="E17" s="144">
        <f t="shared" si="0"/>
        <v>-505</v>
      </c>
      <c r="F17" s="145">
        <f t="shared" si="1"/>
        <v>-0.27386117136659438</v>
      </c>
      <c r="G17" s="146"/>
      <c r="H17" s="147"/>
      <c r="I17" s="147"/>
      <c r="J17" s="147"/>
      <c r="K17" s="147"/>
      <c r="L17" s="145"/>
      <c r="M17" s="147"/>
    </row>
    <row r="18" spans="1:13">
      <c r="A18" s="143">
        <v>17</v>
      </c>
      <c r="B18" s="2" t="s">
        <v>81</v>
      </c>
      <c r="C18" s="6">
        <v>86</v>
      </c>
      <c r="D18" s="6">
        <v>117</v>
      </c>
      <c r="E18" s="144">
        <f t="shared" si="0"/>
        <v>-31</v>
      </c>
      <c r="F18" s="145">
        <f t="shared" si="1"/>
        <v>-0.26495726495726496</v>
      </c>
      <c r="G18" s="146"/>
      <c r="H18" s="147"/>
      <c r="I18" s="147"/>
      <c r="J18" s="147"/>
      <c r="K18" s="147"/>
      <c r="L18" s="145"/>
      <c r="M18" s="147"/>
    </row>
    <row r="19" spans="1:13">
      <c r="A19" s="143">
        <v>18</v>
      </c>
      <c r="B19" s="2" t="s">
        <v>152</v>
      </c>
      <c r="C19" s="6">
        <v>182</v>
      </c>
      <c r="D19" s="6">
        <v>246</v>
      </c>
      <c r="E19" s="144">
        <f t="shared" si="0"/>
        <v>-64</v>
      </c>
      <c r="F19" s="145">
        <f t="shared" si="1"/>
        <v>-0.26016260162601629</v>
      </c>
      <c r="G19" s="146"/>
      <c r="H19" s="147"/>
      <c r="I19" s="147"/>
      <c r="J19" s="147"/>
      <c r="K19" s="147"/>
      <c r="L19" s="145"/>
      <c r="M19" s="147"/>
    </row>
    <row r="20" spans="1:13">
      <c r="A20" s="143">
        <v>19</v>
      </c>
      <c r="B20" s="2" t="s">
        <v>261</v>
      </c>
      <c r="C20" s="6">
        <v>447</v>
      </c>
      <c r="D20" s="6">
        <v>599</v>
      </c>
      <c r="E20" s="144">
        <f t="shared" si="0"/>
        <v>-152</v>
      </c>
      <c r="F20" s="145">
        <f t="shared" si="1"/>
        <v>-0.25375626043405675</v>
      </c>
      <c r="G20" s="146"/>
      <c r="H20" s="147"/>
      <c r="I20" s="147"/>
      <c r="J20" s="147"/>
      <c r="K20" s="147"/>
      <c r="L20" s="145"/>
      <c r="M20" s="147"/>
    </row>
    <row r="21" spans="1:13">
      <c r="A21" s="143">
        <v>20</v>
      </c>
      <c r="B21" s="2" t="s">
        <v>209</v>
      </c>
      <c r="C21" s="6">
        <v>296</v>
      </c>
      <c r="D21" s="6">
        <v>395</v>
      </c>
      <c r="E21" s="144">
        <f t="shared" si="0"/>
        <v>-99</v>
      </c>
      <c r="F21" s="145">
        <f t="shared" si="1"/>
        <v>-0.25063291139240507</v>
      </c>
      <c r="G21" s="146"/>
      <c r="H21" s="147"/>
      <c r="I21" s="147"/>
      <c r="J21" s="147"/>
      <c r="K21" s="147"/>
      <c r="L21" s="145"/>
      <c r="M21" s="147"/>
    </row>
    <row r="22" spans="1:13">
      <c r="A22" s="148" t="s">
        <v>22</v>
      </c>
      <c r="B22" s="149"/>
      <c r="C22" s="148">
        <f>SUM(C2:C21)</f>
        <v>5074</v>
      </c>
      <c r="D22" s="148">
        <f>SUM(D2:D21)</f>
        <v>7273</v>
      </c>
      <c r="E22" s="148">
        <f>SUM(E2:E21)</f>
        <v>-2199</v>
      </c>
      <c r="F22" s="150">
        <f t="shared" si="1"/>
        <v>-0.30235116183143135</v>
      </c>
      <c r="G22" s="146"/>
    </row>
    <row r="23" spans="1:13">
      <c r="A23" s="151"/>
      <c r="B23" s="148"/>
      <c r="C23" s="152"/>
      <c r="D23" s="114"/>
      <c r="E23" s="153"/>
      <c r="G23" s="146"/>
    </row>
    <row r="24" spans="1:13">
      <c r="A24" s="154" t="s">
        <v>295</v>
      </c>
      <c r="B24" s="155" t="s">
        <v>380</v>
      </c>
      <c r="C24" s="152"/>
      <c r="D24" s="114"/>
      <c r="E24" s="153"/>
      <c r="G24" s="146"/>
    </row>
    <row r="25" spans="1:13">
      <c r="A25" s="156"/>
      <c r="B25" s="157"/>
      <c r="C25" s="114"/>
      <c r="D25" s="114"/>
      <c r="E25" s="158"/>
      <c r="G25" s="146"/>
    </row>
    <row r="26" spans="1:13">
      <c r="A26" s="156"/>
      <c r="B26" s="157"/>
      <c r="C26" s="114"/>
      <c r="D26" s="114"/>
      <c r="E26" s="158"/>
      <c r="G26" s="146"/>
    </row>
    <row r="27" spans="1:13">
      <c r="A27" s="156"/>
      <c r="B27" s="157"/>
      <c r="C27" s="114"/>
      <c r="D27" s="114"/>
      <c r="E27" s="158"/>
      <c r="G27" s="146"/>
    </row>
    <row r="28" spans="1:13">
      <c r="A28" s="100"/>
      <c r="B28" s="113"/>
      <c r="C28" s="114"/>
      <c r="D28" s="114"/>
      <c r="E28" s="144"/>
      <c r="F28" s="145"/>
      <c r="G28" s="102"/>
    </row>
    <row r="29" spans="1:13">
      <c r="A29" s="100"/>
      <c r="B29" s="113"/>
      <c r="C29" s="114"/>
      <c r="D29" s="114"/>
      <c r="E29" s="144"/>
      <c r="F29" s="145"/>
      <c r="G29" s="102"/>
    </row>
    <row r="30" spans="1:13">
      <c r="A30" s="100"/>
      <c r="B30" s="113"/>
      <c r="C30" s="114"/>
      <c r="D30" s="114"/>
      <c r="E30" s="144"/>
      <c r="F30" s="145"/>
      <c r="G30" s="102"/>
    </row>
    <row r="31" spans="1:13">
      <c r="A31" s="100"/>
      <c r="B31" s="113"/>
      <c r="C31" s="114"/>
      <c r="D31" s="114"/>
      <c r="E31" s="144"/>
      <c r="F31" s="145"/>
      <c r="G31" s="102"/>
    </row>
    <row r="32" spans="1:13">
      <c r="A32" s="100"/>
      <c r="B32" s="113"/>
      <c r="C32" s="114"/>
      <c r="D32" s="114"/>
      <c r="E32" s="144"/>
      <c r="F32" s="145"/>
      <c r="G32" s="102"/>
    </row>
    <row r="33" spans="1:7">
      <c r="A33" s="100"/>
      <c r="B33" s="113"/>
      <c r="C33" s="114"/>
      <c r="D33" s="114"/>
      <c r="E33" s="144"/>
      <c r="F33" s="145"/>
      <c r="G33" s="102"/>
    </row>
    <row r="34" spans="1:7">
      <c r="A34" s="100"/>
      <c r="B34" s="113"/>
      <c r="C34" s="114"/>
      <c r="D34" s="114"/>
      <c r="E34" s="144"/>
      <c r="F34" s="145"/>
      <c r="G34" s="102"/>
    </row>
    <row r="35" spans="1:7">
      <c r="A35" s="100"/>
      <c r="B35" s="113"/>
      <c r="C35" s="114"/>
      <c r="D35" s="114"/>
      <c r="E35" s="144"/>
      <c r="F35" s="145"/>
      <c r="G35" s="102"/>
    </row>
    <row r="36" spans="1:7">
      <c r="A36" s="100"/>
      <c r="B36" s="113"/>
      <c r="C36" s="114"/>
      <c r="D36" s="114"/>
      <c r="E36" s="144"/>
      <c r="F36" s="145"/>
      <c r="G36" s="102"/>
    </row>
    <row r="37" spans="1:7">
      <c r="A37" s="100"/>
      <c r="B37" s="113"/>
      <c r="C37" s="114"/>
      <c r="D37" s="114"/>
      <c r="E37" s="144"/>
      <c r="F37" s="145"/>
      <c r="G37" s="102"/>
    </row>
    <row r="38" spans="1:7">
      <c r="B38" s="113"/>
      <c r="C38" s="114"/>
      <c r="D38" s="114"/>
      <c r="E38" s="158"/>
    </row>
    <row r="39" spans="1:7">
      <c r="B39" s="113"/>
      <c r="C39" s="114"/>
      <c r="D39" s="114"/>
      <c r="E39" s="158"/>
    </row>
    <row r="40" spans="1:7">
      <c r="B40" s="113"/>
      <c r="C40" s="114"/>
      <c r="D40" s="114"/>
      <c r="E40" s="158"/>
    </row>
    <row r="41" spans="1:7">
      <c r="B41" s="113"/>
      <c r="C41" s="114"/>
      <c r="D41" s="114"/>
      <c r="E41" s="158"/>
    </row>
    <row r="42" spans="1:7">
      <c r="B42" s="113"/>
      <c r="C42" s="114"/>
      <c r="D42" s="114"/>
      <c r="E42" s="158"/>
    </row>
    <row r="43" spans="1:7">
      <c r="B43" s="113"/>
      <c r="C43" s="114"/>
      <c r="D43" s="114"/>
      <c r="E43" s="158"/>
    </row>
    <row r="44" spans="1:7">
      <c r="B44" s="113"/>
      <c r="C44" s="114"/>
      <c r="D44" s="114"/>
      <c r="E44" s="158"/>
    </row>
    <row r="45" spans="1:7">
      <c r="E45" s="158"/>
    </row>
    <row r="46" spans="1:7">
      <c r="E46" s="158"/>
    </row>
    <row r="47" spans="1:7">
      <c r="E47" s="158"/>
    </row>
    <row r="48" spans="1:7">
      <c r="E48" s="158"/>
    </row>
    <row r="49" spans="5:5">
      <c r="E49" s="158"/>
    </row>
    <row r="50" spans="5:5">
      <c r="E50" s="158"/>
    </row>
    <row r="51" spans="5:5">
      <c r="E51" s="158"/>
    </row>
    <row r="52" spans="5:5">
      <c r="E52" s="158"/>
    </row>
    <row r="53" spans="5:5">
      <c r="E53" s="158"/>
    </row>
    <row r="54" spans="5:5">
      <c r="E54" s="158"/>
    </row>
    <row r="55" spans="5:5">
      <c r="E55" s="158"/>
    </row>
    <row r="56" spans="5:5">
      <c r="E56" s="158"/>
    </row>
    <row r="57" spans="5:5">
      <c r="E57" s="158"/>
    </row>
    <row r="58" spans="5:5">
      <c r="E58" s="158"/>
    </row>
    <row r="59" spans="5:5">
      <c r="E59" s="158"/>
    </row>
    <row r="60" spans="5:5">
      <c r="E60" s="158"/>
    </row>
    <row r="61" spans="5:5">
      <c r="E61" s="158"/>
    </row>
    <row r="62" spans="5:5">
      <c r="E62" s="158"/>
    </row>
    <row r="63" spans="5:5">
      <c r="E63" s="158"/>
    </row>
    <row r="64" spans="5:5">
      <c r="E64" s="158"/>
    </row>
    <row r="65" spans="5:5">
      <c r="E65" s="158"/>
    </row>
    <row r="66" spans="5:5">
      <c r="E66" s="158"/>
    </row>
    <row r="67" spans="5:5">
      <c r="E67" s="158"/>
    </row>
    <row r="68" spans="5:5">
      <c r="E68" s="158"/>
    </row>
    <row r="69" spans="5:5">
      <c r="E69" s="158"/>
    </row>
    <row r="70" spans="5:5">
      <c r="E70" s="158"/>
    </row>
    <row r="71" spans="5:5">
      <c r="E71" s="158"/>
    </row>
    <row r="72" spans="5:5">
      <c r="E72" s="158"/>
    </row>
    <row r="73" spans="5:5">
      <c r="E73" s="158"/>
    </row>
    <row r="74" spans="5:5">
      <c r="E74" s="158"/>
    </row>
    <row r="75" spans="5:5">
      <c r="E75" s="158"/>
    </row>
    <row r="76" spans="5:5">
      <c r="E76" s="158"/>
    </row>
    <row r="77" spans="5:5">
      <c r="E77" s="158"/>
    </row>
    <row r="78" spans="5:5">
      <c r="E78" s="158"/>
    </row>
    <row r="79" spans="5:5">
      <c r="E79" s="158"/>
    </row>
    <row r="80" spans="5:5">
      <c r="E80" s="158"/>
    </row>
    <row r="81" spans="5:5">
      <c r="E81" s="158"/>
    </row>
    <row r="82" spans="5:5">
      <c r="E82" s="158"/>
    </row>
    <row r="83" spans="5:5">
      <c r="E83" s="158"/>
    </row>
    <row r="84" spans="5:5">
      <c r="E84" s="158"/>
    </row>
    <row r="85" spans="5:5">
      <c r="E85" s="158"/>
    </row>
    <row r="86" spans="5:5">
      <c r="E86" s="158"/>
    </row>
    <row r="87" spans="5:5">
      <c r="E87" s="158"/>
    </row>
    <row r="88" spans="5:5">
      <c r="E88" s="158"/>
    </row>
    <row r="89" spans="5:5">
      <c r="E89" s="158"/>
    </row>
    <row r="90" spans="5:5">
      <c r="E90" s="158"/>
    </row>
    <row r="91" spans="5:5">
      <c r="E91" s="158"/>
    </row>
    <row r="92" spans="5:5">
      <c r="E92" s="158"/>
    </row>
    <row r="93" spans="5:5">
      <c r="E93" s="158"/>
    </row>
    <row r="94" spans="5:5">
      <c r="E94" s="158"/>
    </row>
    <row r="95" spans="5:5">
      <c r="E95" s="158"/>
    </row>
    <row r="96" spans="5:5">
      <c r="E96" s="158"/>
    </row>
    <row r="97" spans="5:5">
      <c r="E97" s="158"/>
    </row>
    <row r="98" spans="5:5">
      <c r="E98" s="158"/>
    </row>
    <row r="99" spans="5:5">
      <c r="E99" s="158"/>
    </row>
    <row r="100" spans="5:5">
      <c r="E100" s="158"/>
    </row>
    <row r="101" spans="5:5">
      <c r="E101" s="158"/>
    </row>
    <row r="102" spans="5:5">
      <c r="E102" s="158"/>
    </row>
    <row r="103" spans="5:5">
      <c r="E103" s="158"/>
    </row>
    <row r="104" spans="5:5">
      <c r="E104" s="158"/>
    </row>
    <row r="105" spans="5:5">
      <c r="E105" s="158"/>
    </row>
    <row r="106" spans="5:5">
      <c r="E106" s="158"/>
    </row>
    <row r="107" spans="5:5">
      <c r="E107" s="158"/>
    </row>
    <row r="108" spans="5:5">
      <c r="E108" s="158"/>
    </row>
    <row r="109" spans="5:5">
      <c r="E109" s="158"/>
    </row>
    <row r="110" spans="5:5">
      <c r="E110" s="158"/>
    </row>
    <row r="111" spans="5:5">
      <c r="E111" s="158"/>
    </row>
    <row r="112" spans="5:5">
      <c r="E112" s="158"/>
    </row>
    <row r="113" spans="5:5">
      <c r="E113" s="158"/>
    </row>
    <row r="114" spans="5:5">
      <c r="E114" s="158"/>
    </row>
    <row r="115" spans="5:5">
      <c r="E115" s="158"/>
    </row>
    <row r="116" spans="5:5">
      <c r="E116" s="158"/>
    </row>
    <row r="117" spans="5:5">
      <c r="E117" s="158"/>
    </row>
    <row r="118" spans="5:5">
      <c r="E118" s="158"/>
    </row>
    <row r="119" spans="5:5">
      <c r="E119" s="158"/>
    </row>
    <row r="120" spans="5:5">
      <c r="E120" s="158"/>
    </row>
    <row r="121" spans="5:5">
      <c r="E121" s="158"/>
    </row>
    <row r="122" spans="5:5">
      <c r="E122" s="158"/>
    </row>
    <row r="123" spans="5:5">
      <c r="E123" s="158"/>
    </row>
    <row r="124" spans="5:5">
      <c r="E124" s="158"/>
    </row>
    <row r="125" spans="5:5">
      <c r="E125" s="158"/>
    </row>
    <row r="126" spans="5:5">
      <c r="E126" s="158"/>
    </row>
    <row r="127" spans="5:5">
      <c r="E127" s="158"/>
    </row>
    <row r="128" spans="5:5">
      <c r="E128" s="158"/>
    </row>
    <row r="129" spans="5:5">
      <c r="E129" s="158"/>
    </row>
    <row r="130" spans="5:5">
      <c r="E130" s="158"/>
    </row>
    <row r="131" spans="5:5">
      <c r="E131" s="158"/>
    </row>
    <row r="132" spans="5:5">
      <c r="E132" s="158"/>
    </row>
    <row r="133" spans="5:5">
      <c r="E133" s="158"/>
    </row>
    <row r="134" spans="5:5">
      <c r="E134" s="158"/>
    </row>
    <row r="135" spans="5:5">
      <c r="E135" s="158"/>
    </row>
    <row r="136" spans="5:5">
      <c r="E136" s="158"/>
    </row>
    <row r="137" spans="5:5">
      <c r="E137" s="158"/>
    </row>
    <row r="138" spans="5:5">
      <c r="E138" s="158"/>
    </row>
    <row r="139" spans="5:5">
      <c r="E139" s="158"/>
    </row>
    <row r="140" spans="5:5">
      <c r="E140" s="158"/>
    </row>
    <row r="141" spans="5:5">
      <c r="E141" s="158"/>
    </row>
    <row r="142" spans="5:5">
      <c r="E142" s="158"/>
    </row>
    <row r="143" spans="5:5">
      <c r="E143" s="158"/>
    </row>
    <row r="144" spans="5:5">
      <c r="E144" s="158"/>
    </row>
  </sheetData>
  <phoneticPr fontId="0" type="noConversion"/>
  <pageMargins left="0.74803149606299213" right="0.15748031496062992" top="1.1023622047244095" bottom="0.98425196850393704" header="0.51181102362204722" footer="0.51181102362204722"/>
  <headerFooter alignWithMargins="0">
    <oddHeader>&amp;L&amp;"-,Fet"SVENSKA KENNELKLUBBEN
    REGISTRERING 2013&amp;C&amp;"-,Fet"&amp;14&amp;A *&amp;R&amp;"-,Fet"SKK  2014-01-02</oddHead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6</vt:i4>
      </vt:variant>
    </vt:vector>
  </HeadingPairs>
  <TitlesOfParts>
    <vt:vector size="6" baseType="lpstr">
      <vt:lpstr>REGISTRERING 2013</vt:lpstr>
      <vt:lpstr>Alla raser 2013</vt:lpstr>
      <vt:lpstr>Per RASGRUPP 2013</vt:lpstr>
      <vt:lpstr>TOP 20   2013</vt:lpstr>
      <vt:lpstr>Största ÖKNING 2013  (%) </vt:lpstr>
      <vt:lpstr>Största MINSKNING  2013  (%)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Registrering 5 år bakåt</dc:title>
  <dc:subject>Statistik</dc:subject>
  <dc:creator>Svenska Kennelklubben</dc:creator>
  <cp:lastModifiedBy>Marie  Dirksen Gadolin</cp:lastModifiedBy>
  <cp:lastPrinted>2014-01-02T20:46:51Z</cp:lastPrinted>
  <dcterms:created xsi:type="dcterms:W3CDTF">1999-03-03T13:43:07Z</dcterms:created>
  <dcterms:modified xsi:type="dcterms:W3CDTF">2014-01-08T13:22:02Z</dcterms:modified>
</cp:coreProperties>
</file>